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0320" windowHeight="8250" tabRatio="846"/>
  </bookViews>
  <sheets>
    <sheet name="DATA" sheetId="1" r:id="rId1"/>
    <sheet name="DO Dairy" sheetId="2" r:id="rId2"/>
    <sheet name="Seating" sheetId="3" r:id="rId3"/>
    <sheet name="Q P A" sheetId="4" r:id="rId4"/>
    <sheet name="Exams Staff" sheetId="5" r:id="rId5"/>
    <sheet name="Attendance of Exam staff" sheetId="12" r:id="rId6"/>
    <sheet name="Attendance" sheetId="6" r:id="rId7"/>
    <sheet name="Proforma-II" sheetId="7" r:id="rId8"/>
    <sheet name="Proforma-III" sheetId="8" r:id="rId9"/>
    <sheet name="Proforma-IV" sheetId="9" r:id="rId10"/>
    <sheet name="Proforma-V" sheetId="10" r:id="rId11"/>
    <sheet name="Proforma-VI" sheetId="11" r:id="rId12"/>
    <sheet name="Absentees" sheetId="13" r:id="rId13"/>
    <sheet name="Consolidated Absentees" sheetId="14" r:id="rId14"/>
    <sheet name="Remuneration" sheetId="15" r:id="rId15"/>
    <sheet name="Speed Post Account" sheetId="16" r:id="rId16"/>
    <sheet name="Chief Letter" sheetId="22" r:id="rId17"/>
    <sheet name="TA&amp; DA" sheetId="17" r:id="rId18"/>
    <sheet name="Relieving certificate" sheetId="18" r:id="rId19"/>
    <sheet name="Balance TA &amp; DA" sheetId="19" r:id="rId20"/>
    <sheet name="Receipt" sheetId="20" r:id="rId21"/>
    <sheet name="Visitors Dairy" sheetId="23" r:id="rId22"/>
  </sheets>
  <externalReferences>
    <externalReference r:id="rId23"/>
  </externalReferences>
  <definedNames>
    <definedName name="_xlnm.Print_Area" localSheetId="12">Absentees!$B$2:$E$24</definedName>
    <definedName name="_xlnm.Print_Area" localSheetId="6">Attendance!$B$2:$J$38</definedName>
    <definedName name="_xlnm.Print_Area" localSheetId="5">'Attendance of Exam staff'!$B$2:$X$30</definedName>
    <definedName name="_xlnm.Print_Area" localSheetId="19">'Balance TA &amp; DA'!$B$2:$G$42</definedName>
    <definedName name="_xlnm.Print_Area" localSheetId="16">'Chief Letter'!$B$2:$Q$36</definedName>
    <definedName name="_xlnm.Print_Area" localSheetId="13">'Consolidated Absentees'!$B$2:$P$26</definedName>
    <definedName name="_xlnm.Print_Area" localSheetId="1">'DO Dairy'!$B$1:$E$39</definedName>
    <definedName name="_xlnm.Print_Area" localSheetId="4">'Exams Staff'!$B$2:$G$36</definedName>
    <definedName name="_xlnm.Print_Area" localSheetId="7">'Proforma-II'!$B$2:$R$33</definedName>
    <definedName name="_xlnm.Print_Area" localSheetId="8">'Proforma-III'!$B$2:$K$45</definedName>
    <definedName name="_xlnm.Print_Area" localSheetId="9">'Proforma-IV'!$A$1:$O$30</definedName>
    <definedName name="_xlnm.Print_Area" localSheetId="10">'Proforma-V'!$A$1:$G$43</definedName>
    <definedName name="_xlnm.Print_Area" localSheetId="11">'Proforma-VI'!$A$1:$F$44</definedName>
    <definedName name="_xlnm.Print_Area" localSheetId="3">'Q P A'!$A$2:$K$42</definedName>
    <definedName name="_xlnm.Print_Area" localSheetId="20">Receipt!$B$2:$P$37</definedName>
    <definedName name="_xlnm.Print_Area" localSheetId="18">'Relieving certificate'!$B$2:$K$35</definedName>
    <definedName name="_xlnm.Print_Area" localSheetId="14">Remuneration!$B$2:$J$35</definedName>
    <definedName name="_xlnm.Print_Area" localSheetId="2">Seating!$A$1:$F$48</definedName>
    <definedName name="_xlnm.Print_Area" localSheetId="15">'Speed Post Account'!$B$2:$H$36</definedName>
    <definedName name="_xlnm.Print_Area" localSheetId="17">'TA&amp; DA'!$B$2:$J$35</definedName>
    <definedName name="_xlnm.Print_Area" localSheetId="21">'Visitors Dairy'!$B$2:$G$31</definedName>
    <definedName name="_xlnm.Print_Titles" localSheetId="5">'Attendance of Exam staff'!$B:$D</definedName>
    <definedName name="Z_7619AA85_228C_4630_A71B_2CC5AF56A092_.wvu.Cols" localSheetId="0" hidden="1">DATA!$AD:$AE</definedName>
    <definedName name="Z_7619AA85_228C_4630_A71B_2CC5AF56A092_.wvu.Cols" localSheetId="2" hidden="1">Seating!$J:$L</definedName>
    <definedName name="Z_7619AA85_228C_4630_A71B_2CC5AF56A092_.wvu.PrintArea" localSheetId="6" hidden="1">Attendance!$B$2:$J$38</definedName>
    <definedName name="Z_7619AA85_228C_4630_A71B_2CC5AF56A092_.wvu.PrintArea" localSheetId="1" hidden="1">'DO Dairy'!$B$1:$E$39</definedName>
    <definedName name="Z_7619AA85_228C_4630_A71B_2CC5AF56A092_.wvu.PrintArea" localSheetId="4" hidden="1">'Exams Staff'!$B$2:$G$36</definedName>
    <definedName name="Z_7619AA85_228C_4630_A71B_2CC5AF56A092_.wvu.PrintArea" localSheetId="7" hidden="1">'Proforma-II'!$B$2:$R$33</definedName>
    <definedName name="Z_7619AA85_228C_4630_A71B_2CC5AF56A092_.wvu.PrintArea" localSheetId="9" hidden="1">'Proforma-IV'!$A$1:$O$30</definedName>
    <definedName name="Z_7619AA85_228C_4630_A71B_2CC5AF56A092_.wvu.PrintArea" localSheetId="10" hidden="1">'Proforma-V'!$A$1:$G$43</definedName>
    <definedName name="Z_7619AA85_228C_4630_A71B_2CC5AF56A092_.wvu.PrintArea" localSheetId="11" hidden="1">'Proforma-VI'!$A$1:$F$44</definedName>
    <definedName name="Z_7619AA85_228C_4630_A71B_2CC5AF56A092_.wvu.PrintArea" localSheetId="3" hidden="1">'Q P A'!$A$2:$K$42</definedName>
    <definedName name="Z_7619AA85_228C_4630_A71B_2CC5AF56A092_.wvu.PrintArea" localSheetId="2" hidden="1">Seating!$A$1:$F$48</definedName>
    <definedName name="Z_7EB9028C_C1C3_4BCC_8803_2457D6816300_.wvu.Cols" localSheetId="2" hidden="1">Seating!$J:$L</definedName>
    <definedName name="Z_7EB9028C_C1C3_4BCC_8803_2457D6816300_.wvu.PrintArea" localSheetId="12" hidden="1">Absentees!$B$2:$E$24</definedName>
    <definedName name="Z_7EB9028C_C1C3_4BCC_8803_2457D6816300_.wvu.PrintArea" localSheetId="6" hidden="1">Attendance!$B$2:$J$38</definedName>
    <definedName name="Z_7EB9028C_C1C3_4BCC_8803_2457D6816300_.wvu.PrintArea" localSheetId="5" hidden="1">'Attendance of Exam staff'!$B$2:$X$30</definedName>
    <definedName name="Z_7EB9028C_C1C3_4BCC_8803_2457D6816300_.wvu.PrintArea" localSheetId="19" hidden="1">'Balance TA &amp; DA'!$B$2:$G$42</definedName>
    <definedName name="Z_7EB9028C_C1C3_4BCC_8803_2457D6816300_.wvu.PrintArea" localSheetId="16" hidden="1">'Chief Letter'!$B$2:$Q$36</definedName>
    <definedName name="Z_7EB9028C_C1C3_4BCC_8803_2457D6816300_.wvu.PrintArea" localSheetId="13" hidden="1">'Consolidated Absentees'!$B$2:$P$26</definedName>
    <definedName name="Z_7EB9028C_C1C3_4BCC_8803_2457D6816300_.wvu.PrintArea" localSheetId="1" hidden="1">'DO Dairy'!$B$1:$E$39</definedName>
    <definedName name="Z_7EB9028C_C1C3_4BCC_8803_2457D6816300_.wvu.PrintArea" localSheetId="4" hidden="1">'Exams Staff'!$B$2:$G$36</definedName>
    <definedName name="Z_7EB9028C_C1C3_4BCC_8803_2457D6816300_.wvu.PrintArea" localSheetId="7" hidden="1">'Proforma-II'!$B$2:$R$33</definedName>
    <definedName name="Z_7EB9028C_C1C3_4BCC_8803_2457D6816300_.wvu.PrintArea" localSheetId="8" hidden="1">'Proforma-III'!$B$2:$K$45</definedName>
    <definedName name="Z_7EB9028C_C1C3_4BCC_8803_2457D6816300_.wvu.PrintArea" localSheetId="9" hidden="1">'Proforma-IV'!$A$1:$O$30</definedName>
    <definedName name="Z_7EB9028C_C1C3_4BCC_8803_2457D6816300_.wvu.PrintArea" localSheetId="10" hidden="1">'Proforma-V'!$A$1:$G$43</definedName>
    <definedName name="Z_7EB9028C_C1C3_4BCC_8803_2457D6816300_.wvu.PrintArea" localSheetId="11" hidden="1">'Proforma-VI'!$A$1:$F$44</definedName>
    <definedName name="Z_7EB9028C_C1C3_4BCC_8803_2457D6816300_.wvu.PrintArea" localSheetId="3" hidden="1">'Q P A'!$A$2:$K$42</definedName>
    <definedName name="Z_7EB9028C_C1C3_4BCC_8803_2457D6816300_.wvu.PrintArea" localSheetId="20" hidden="1">Receipt!$B$2:$P$37</definedName>
    <definedName name="Z_7EB9028C_C1C3_4BCC_8803_2457D6816300_.wvu.PrintArea" localSheetId="18" hidden="1">'Relieving certificate'!$B$2:$K$35</definedName>
    <definedName name="Z_7EB9028C_C1C3_4BCC_8803_2457D6816300_.wvu.PrintArea" localSheetId="14" hidden="1">Remuneration!$B$2:$J$35</definedName>
    <definedName name="Z_7EB9028C_C1C3_4BCC_8803_2457D6816300_.wvu.PrintArea" localSheetId="2" hidden="1">Seating!$A$1:$F$48</definedName>
    <definedName name="Z_7EB9028C_C1C3_4BCC_8803_2457D6816300_.wvu.PrintArea" localSheetId="15" hidden="1">'Speed Post Account'!$B$2:$H$36</definedName>
    <definedName name="Z_7EB9028C_C1C3_4BCC_8803_2457D6816300_.wvu.PrintArea" localSheetId="17" hidden="1">'TA&amp; DA'!$B$2:$J$35</definedName>
    <definedName name="Z_7EB9028C_C1C3_4BCC_8803_2457D6816300_.wvu.PrintArea" localSheetId="21" hidden="1">'Visitors Dairy'!$B$2:$G$31</definedName>
    <definedName name="Z_7EB9028C_C1C3_4BCC_8803_2457D6816300_.wvu.PrintTitles" localSheetId="5" hidden="1">'Attendance of Exam staff'!$B:$D</definedName>
  </definedNames>
  <calcPr calcId="125725"/>
  <customWorkbookViews>
    <customWorkbookView name="MY - Personal View" guid="{7EB9028C-C1C3-4BCC-8803-2457D6816300}" mergeInterval="0" personalView="1" maximized="1" xWindow="1" yWindow="1" windowWidth="1366" windowHeight="506" tabRatio="846" activeSheetId="1"/>
    <customWorkbookView name="cr - Personal View" guid="{7619AA85-228C-4630-A71B-2CC5AF56A092}" mergeInterval="0" personalView="1" maximized="1" xWindow="1" yWindow="1" windowWidth="1366" windowHeight="547" tabRatio="747" activeSheetId="1"/>
  </customWorkbookViews>
</workbook>
</file>

<file path=xl/calcChain.xml><?xml version="1.0" encoding="utf-8"?>
<calcChain xmlns="http://schemas.openxmlformats.org/spreadsheetml/2006/main">
  <c r="B2" i="23"/>
  <c r="B3"/>
  <c r="C6" i="22" l="1"/>
  <c r="C5"/>
  <c r="B4" i="18"/>
  <c r="B23" s="1"/>
  <c r="C5" i="19"/>
  <c r="C29" s="1"/>
  <c r="C4"/>
  <c r="C28" s="1"/>
  <c r="D10" i="12"/>
  <c r="D9"/>
  <c r="H35" i="16"/>
  <c r="J33" i="17" s="1"/>
  <c r="J33" i="15"/>
  <c r="D33"/>
  <c r="B35" i="16" s="1"/>
  <c r="D33" i="17" s="1"/>
  <c r="H28"/>
  <c r="C30" s="1"/>
  <c r="G26"/>
  <c r="I26" s="1"/>
  <c r="G25"/>
  <c r="I25" s="1"/>
  <c r="G24"/>
  <c r="I24" s="1"/>
  <c r="I23"/>
  <c r="G23"/>
  <c r="G22"/>
  <c r="I22" s="1"/>
  <c r="G21"/>
  <c r="I21" s="1"/>
  <c r="G20"/>
  <c r="I20" s="1"/>
  <c r="I19"/>
  <c r="G19"/>
  <c r="G18"/>
  <c r="I18" s="1"/>
  <c r="G17"/>
  <c r="I17" s="1"/>
  <c r="G16"/>
  <c r="I16" s="1"/>
  <c r="I15"/>
  <c r="G15"/>
  <c r="G14"/>
  <c r="I14" s="1"/>
  <c r="G13"/>
  <c r="I13" s="1"/>
  <c r="G12"/>
  <c r="I12" s="1"/>
  <c r="G11"/>
  <c r="I11" s="1"/>
  <c r="G10"/>
  <c r="I10" s="1"/>
  <c r="G9"/>
  <c r="I9" s="1"/>
  <c r="G8"/>
  <c r="I8" s="1"/>
  <c r="G7"/>
  <c r="C5"/>
  <c r="C4"/>
  <c r="E4" i="16"/>
  <c r="D4" i="19" s="1"/>
  <c r="D28" s="1"/>
  <c r="B2" i="16"/>
  <c r="B2" i="19" s="1"/>
  <c r="B26" s="1"/>
  <c r="D33" i="16"/>
  <c r="D32"/>
  <c r="B32"/>
  <c r="D31"/>
  <c r="D30"/>
  <c r="B30"/>
  <c r="D29"/>
  <c r="D28"/>
  <c r="B28"/>
  <c r="D27"/>
  <c r="D26"/>
  <c r="B26"/>
  <c r="D25"/>
  <c r="D24"/>
  <c r="B24"/>
  <c r="D23"/>
  <c r="D22"/>
  <c r="B22"/>
  <c r="D21"/>
  <c r="D20"/>
  <c r="B20"/>
  <c r="D19"/>
  <c r="D18"/>
  <c r="B18"/>
  <c r="D17"/>
  <c r="D16"/>
  <c r="B16"/>
  <c r="D15"/>
  <c r="D14"/>
  <c r="D13"/>
  <c r="D12"/>
  <c r="D11"/>
  <c r="B11"/>
  <c r="D10"/>
  <c r="D9"/>
  <c r="D8"/>
  <c r="D7"/>
  <c r="B7"/>
  <c r="D5"/>
  <c r="D4"/>
  <c r="C30" i="15"/>
  <c r="B1" i="12"/>
  <c r="D30"/>
  <c r="C30"/>
  <c r="B2"/>
  <c r="D8" i="15"/>
  <c r="D8" i="17" s="1"/>
  <c r="D7" i="15"/>
  <c r="D7" i="17" s="1"/>
  <c r="B2" i="15"/>
  <c r="H28"/>
  <c r="E27"/>
  <c r="G27" s="1"/>
  <c r="I27" s="1"/>
  <c r="E26"/>
  <c r="G26" s="1"/>
  <c r="I26" s="1"/>
  <c r="E25"/>
  <c r="G25" s="1"/>
  <c r="I25" s="1"/>
  <c r="E24"/>
  <c r="G24" s="1"/>
  <c r="I24" s="1"/>
  <c r="E23"/>
  <c r="G23" s="1"/>
  <c r="I23" s="1"/>
  <c r="E22"/>
  <c r="G22" s="1"/>
  <c r="I22" s="1"/>
  <c r="E21"/>
  <c r="G21" s="1"/>
  <c r="I21" s="1"/>
  <c r="E20"/>
  <c r="G20" s="1"/>
  <c r="I20" s="1"/>
  <c r="E19"/>
  <c r="G19" s="1"/>
  <c r="I19" s="1"/>
  <c r="E18"/>
  <c r="G18" s="1"/>
  <c r="I18" s="1"/>
  <c r="E17"/>
  <c r="G17" s="1"/>
  <c r="I17" s="1"/>
  <c r="E16"/>
  <c r="G16" s="1"/>
  <c r="I16" s="1"/>
  <c r="E15"/>
  <c r="G15" s="1"/>
  <c r="I15" s="1"/>
  <c r="E14"/>
  <c r="G14" s="1"/>
  <c r="I14" s="1"/>
  <c r="E13"/>
  <c r="G13" s="1"/>
  <c r="I13" s="1"/>
  <c r="E12"/>
  <c r="G12" s="1"/>
  <c r="I12" s="1"/>
  <c r="E11"/>
  <c r="G11" s="1"/>
  <c r="I11" s="1"/>
  <c r="E10"/>
  <c r="G10" s="1"/>
  <c r="I10" s="1"/>
  <c r="E9"/>
  <c r="G9" s="1"/>
  <c r="I9" s="1"/>
  <c r="E8"/>
  <c r="G8" s="1"/>
  <c r="I8" s="1"/>
  <c r="E7"/>
  <c r="G7" s="1"/>
  <c r="C5"/>
  <c r="C4"/>
  <c r="B2" i="14"/>
  <c r="B2" i="13"/>
  <c r="W7" i="12"/>
  <c r="U7"/>
  <c r="S7"/>
  <c r="Q7"/>
  <c r="O7"/>
  <c r="M7"/>
  <c r="K7"/>
  <c r="I7"/>
  <c r="G7"/>
  <c r="E7"/>
  <c r="D13"/>
  <c r="D14"/>
  <c r="D15"/>
  <c r="D16"/>
  <c r="D17"/>
  <c r="D18"/>
  <c r="D19"/>
  <c r="D20"/>
  <c r="D21"/>
  <c r="D22"/>
  <c r="D23"/>
  <c r="D24"/>
  <c r="D25"/>
  <c r="D26"/>
  <c r="D27"/>
  <c r="D28"/>
  <c r="D29"/>
  <c r="D12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11"/>
  <c r="C12" i="5"/>
  <c r="C10" i="15" s="1"/>
  <c r="C10" i="17" s="1"/>
  <c r="C13" i="5"/>
  <c r="C11" i="15" s="1"/>
  <c r="C11" i="17" s="1"/>
  <c r="C14" i="5"/>
  <c r="C12" i="15" s="1"/>
  <c r="C12" i="17" s="1"/>
  <c r="C15" i="5"/>
  <c r="C13" i="15" s="1"/>
  <c r="C13" i="17" s="1"/>
  <c r="C16" i="5"/>
  <c r="C14" i="15" s="1"/>
  <c r="C14" i="17" s="1"/>
  <c r="C17" i="5"/>
  <c r="C15" i="15" s="1"/>
  <c r="C15" i="17" s="1"/>
  <c r="C18" i="5"/>
  <c r="C16" i="15" s="1"/>
  <c r="C16" i="17" s="1"/>
  <c r="C19" i="5"/>
  <c r="C17" i="15" s="1"/>
  <c r="C17" i="17" s="1"/>
  <c r="C20" i="5"/>
  <c r="C18" i="15" s="1"/>
  <c r="C18" i="17" s="1"/>
  <c r="C21" i="5"/>
  <c r="C19" i="15" s="1"/>
  <c r="C19" i="17" s="1"/>
  <c r="C22" i="5"/>
  <c r="C20" i="15" s="1"/>
  <c r="C20" i="17" s="1"/>
  <c r="C23" i="5"/>
  <c r="C21" i="15" s="1"/>
  <c r="C21" i="17" s="1"/>
  <c r="C24" i="5"/>
  <c r="C22" i="15" s="1"/>
  <c r="C22" i="17" s="1"/>
  <c r="C25" i="5"/>
  <c r="C23" i="15" s="1"/>
  <c r="C23" i="17" s="1"/>
  <c r="C26" i="5"/>
  <c r="C24" i="15" s="1"/>
  <c r="C24" i="17" s="1"/>
  <c r="C27" i="5"/>
  <c r="C25" i="15" s="1"/>
  <c r="C25" i="17" s="1"/>
  <c r="C28" i="5"/>
  <c r="C26" i="15" s="1"/>
  <c r="C26" i="17" s="1"/>
  <c r="C29" i="5"/>
  <c r="C27" i="15" s="1"/>
  <c r="C27" i="17" s="1"/>
  <c r="C11" i="5"/>
  <c r="C9" i="15" s="1"/>
  <c r="C9" i="17" s="1"/>
  <c r="E13" i="5"/>
  <c r="D11" i="15" s="1"/>
  <c r="D11" i="17" s="1"/>
  <c r="E14" i="5"/>
  <c r="D12" i="15" s="1"/>
  <c r="D12" i="17" s="1"/>
  <c r="E15" i="5"/>
  <c r="D13" i="15" s="1"/>
  <c r="D13" i="17" s="1"/>
  <c r="E16" i="5"/>
  <c r="D14" i="15" s="1"/>
  <c r="D14" i="17" s="1"/>
  <c r="E17" i="5"/>
  <c r="D15" i="15" s="1"/>
  <c r="D15" i="17" s="1"/>
  <c r="E18" i="5"/>
  <c r="D16" i="15" s="1"/>
  <c r="D16" i="17" s="1"/>
  <c r="E19" i="5"/>
  <c r="D17" i="15" s="1"/>
  <c r="D17" i="17" s="1"/>
  <c r="E20" i="5"/>
  <c r="D18" i="15" s="1"/>
  <c r="D18" i="17" s="1"/>
  <c r="E21" i="5"/>
  <c r="D19" i="15" s="1"/>
  <c r="D19" i="17" s="1"/>
  <c r="E22" i="5"/>
  <c r="D20" i="15" s="1"/>
  <c r="D20" i="17" s="1"/>
  <c r="E23" i="5"/>
  <c r="D21" i="15" s="1"/>
  <c r="D21" i="17" s="1"/>
  <c r="E24" i="5"/>
  <c r="D22" i="15" s="1"/>
  <c r="D22" i="17" s="1"/>
  <c r="E25" i="5"/>
  <c r="D23" i="15" s="1"/>
  <c r="D23" i="17" s="1"/>
  <c r="E26" i="5"/>
  <c r="D24" i="15" s="1"/>
  <c r="D24" i="17" s="1"/>
  <c r="E27" i="5"/>
  <c r="D25" i="15" s="1"/>
  <c r="D25" i="17" s="1"/>
  <c r="E28" i="5"/>
  <c r="D26" i="15" s="1"/>
  <c r="D26" i="17" s="1"/>
  <c r="E29" i="5"/>
  <c r="D27" i="15" s="1"/>
  <c r="D27" i="17" s="1"/>
  <c r="E12" i="5"/>
  <c r="D10" i="15" s="1"/>
  <c r="D10" i="17" s="1"/>
  <c r="K19" i="1"/>
  <c r="C9" i="5" s="1"/>
  <c r="C7" i="15" s="1"/>
  <c r="C7" i="17" s="1"/>
  <c r="K20" i="1"/>
  <c r="C10" i="5" s="1"/>
  <c r="C8" i="15" s="1"/>
  <c r="C8" i="17" s="1"/>
  <c r="AE55" i="1"/>
  <c r="E11" i="5" s="1"/>
  <c r="D9" i="15" s="1"/>
  <c r="D9" i="17" s="1"/>
  <c r="S23" i="1"/>
  <c r="B2" i="5"/>
  <c r="B2" i="4"/>
  <c r="B2" i="6"/>
  <c r="M7" i="9"/>
  <c r="M6"/>
  <c r="D7"/>
  <c r="D6"/>
  <c r="E11" i="2"/>
  <c r="E10"/>
  <c r="E9"/>
  <c r="E8"/>
  <c r="E7"/>
  <c r="D4" i="6" s="1"/>
  <c r="E5" i="2"/>
  <c r="F5" i="4" s="1"/>
  <c r="C34"/>
  <c r="C32"/>
  <c r="C30"/>
  <c r="C28"/>
  <c r="C26"/>
  <c r="C24"/>
  <c r="C22"/>
  <c r="C20"/>
  <c r="C18"/>
  <c r="C13"/>
  <c r="C9"/>
  <c r="B8" i="3"/>
  <c r="E13"/>
  <c r="E13" i="6" s="1"/>
  <c r="E14" i="3"/>
  <c r="E14" i="6" s="1"/>
  <c r="E15" i="3"/>
  <c r="E15" i="6" s="1"/>
  <c r="E16" i="3"/>
  <c r="E16" i="6" s="1"/>
  <c r="E17" i="3"/>
  <c r="E17" i="6" s="1"/>
  <c r="E18" i="3"/>
  <c r="E18" i="6" s="1"/>
  <c r="E19" i="3"/>
  <c r="E19" i="6" s="1"/>
  <c r="E20" i="3"/>
  <c r="E20" i="6" s="1"/>
  <c r="E21" i="3"/>
  <c r="E21" i="6" s="1"/>
  <c r="E22" i="3"/>
  <c r="E22" i="6" s="1"/>
  <c r="E23" i="3"/>
  <c r="E23" i="6" s="1"/>
  <c r="E24" i="3"/>
  <c r="E24" i="6" s="1"/>
  <c r="E25" i="3"/>
  <c r="E25" i="6" s="1"/>
  <c r="E26" i="3"/>
  <c r="E26" i="6" s="1"/>
  <c r="E12" i="3"/>
  <c r="E12" i="6" s="1"/>
  <c r="C12" i="3"/>
  <c r="C12" i="6" s="1"/>
  <c r="L13" i="3"/>
  <c r="K13" s="1"/>
  <c r="J13" s="1"/>
  <c r="L14"/>
  <c r="K14" s="1"/>
  <c r="J14" s="1"/>
  <c r="L15"/>
  <c r="K15" s="1"/>
  <c r="J15" s="1"/>
  <c r="L16"/>
  <c r="K16" s="1"/>
  <c r="J16" s="1"/>
  <c r="L17"/>
  <c r="K17" s="1"/>
  <c r="J17" s="1"/>
  <c r="L18"/>
  <c r="K18" s="1"/>
  <c r="J18" s="1"/>
  <c r="L19"/>
  <c r="K19" s="1"/>
  <c r="J19" s="1"/>
  <c r="C19" s="1"/>
  <c r="L20"/>
  <c r="K20" s="1"/>
  <c r="J20" s="1"/>
  <c r="C20" s="1"/>
  <c r="L21"/>
  <c r="K21" s="1"/>
  <c r="J21" s="1"/>
  <c r="C21" s="1"/>
  <c r="L22"/>
  <c r="K22" s="1"/>
  <c r="J22" s="1"/>
  <c r="C22" s="1"/>
  <c r="L23"/>
  <c r="K23" s="1"/>
  <c r="J23" s="1"/>
  <c r="C23" s="1"/>
  <c r="L24"/>
  <c r="K24" s="1"/>
  <c r="J24" s="1"/>
  <c r="C24" s="1"/>
  <c r="L25"/>
  <c r="K25" s="1"/>
  <c r="J25" s="1"/>
  <c r="L26"/>
  <c r="K26" s="1"/>
  <c r="J26" s="1"/>
  <c r="L12"/>
  <c r="K12" s="1"/>
  <c r="J12" s="1"/>
  <c r="B3" i="2"/>
  <c r="B2"/>
  <c r="H34" i="15" l="1"/>
  <c r="H34" i="17" s="1"/>
  <c r="B36" i="16"/>
  <c r="B2" i="17"/>
  <c r="F15" i="19"/>
  <c r="F39" s="1"/>
  <c r="C3" i="22"/>
  <c r="D34" i="15"/>
  <c r="D34" i="17" s="1"/>
  <c r="F36" i="16"/>
  <c r="D4" i="17"/>
  <c r="B4" i="12"/>
  <c r="E5" i="16"/>
  <c r="B5" i="12"/>
  <c r="G28" i="17"/>
  <c r="I7"/>
  <c r="I28" s="1"/>
  <c r="C10" i="12"/>
  <c r="C9"/>
  <c r="E27" i="3"/>
  <c r="E27" i="6" s="1"/>
  <c r="B4" i="13"/>
  <c r="D4" i="14"/>
  <c r="D5" i="15"/>
  <c r="D12" i="3"/>
  <c r="D12" i="6" s="1"/>
  <c r="D5" i="14"/>
  <c r="D4" i="15"/>
  <c r="D11" i="12"/>
  <c r="G28" i="15"/>
  <c r="I7"/>
  <c r="I28" s="1"/>
  <c r="B5" i="5"/>
  <c r="B5" i="20" s="1"/>
  <c r="B25" s="1"/>
  <c r="D20" i="3"/>
  <c r="D20" i="6" s="1"/>
  <c r="C20"/>
  <c r="D22" i="3"/>
  <c r="D22" i="6" s="1"/>
  <c r="C22"/>
  <c r="C21"/>
  <c r="D21" i="3"/>
  <c r="D21" i="6" s="1"/>
  <c r="C19"/>
  <c r="D19" i="3"/>
  <c r="D19" i="6" s="1"/>
  <c r="D7" i="11"/>
  <c r="F4" i="4"/>
  <c r="B6" i="5"/>
  <c r="D7" i="10"/>
  <c r="C23" i="6"/>
  <c r="D23" i="3"/>
  <c r="D23" i="6" s="1"/>
  <c r="C24"/>
  <c r="D24" i="3"/>
  <c r="D24" i="6" s="1"/>
  <c r="E7" i="8"/>
  <c r="E7" i="7"/>
  <c r="D6" i="10"/>
  <c r="B3" i="9"/>
  <c r="B3" i="10"/>
  <c r="B3" i="11"/>
  <c r="H18" i="1"/>
  <c r="C12" i="9"/>
  <c r="C11" i="16" s="1"/>
  <c r="C13" i="9"/>
  <c r="C16" i="16" s="1"/>
  <c r="C14" i="9"/>
  <c r="C18" i="16" s="1"/>
  <c r="C15" i="9"/>
  <c r="C20" i="16" s="1"/>
  <c r="C16" i="9"/>
  <c r="C22" i="16" s="1"/>
  <c r="C17" i="9"/>
  <c r="C24" i="16" s="1"/>
  <c r="C18" i="9"/>
  <c r="C26" i="16" s="1"/>
  <c r="C19" i="9"/>
  <c r="C28" i="16" s="1"/>
  <c r="C20" i="9"/>
  <c r="C30" i="16" s="1"/>
  <c r="C21" i="9"/>
  <c r="C32" i="16" s="1"/>
  <c r="C11" i="9"/>
  <c r="C7" i="16" s="1"/>
  <c r="C4" i="8"/>
  <c r="C4" i="7"/>
  <c r="B2" i="3"/>
  <c r="C13" l="1"/>
  <c r="B14" i="22"/>
  <c r="F10"/>
  <c r="D5" i="19"/>
  <c r="D29" s="1"/>
  <c r="D5" i="17"/>
  <c r="C13" i="6"/>
  <c r="D13" i="3"/>
  <c r="C25"/>
  <c r="D13" i="6" l="1"/>
  <c r="C14" i="3"/>
  <c r="C25" i="6"/>
  <c r="D25" i="3"/>
  <c r="D14" l="1"/>
  <c r="C14" i="6"/>
  <c r="D25"/>
  <c r="C26" i="3"/>
  <c r="D14" i="6" l="1"/>
  <c r="C15" i="3"/>
  <c r="C26" i="6"/>
  <c r="D26" i="3"/>
  <c r="D26" i="6" s="1"/>
  <c r="C15" l="1"/>
  <c r="D15" i="3"/>
  <c r="D15" i="6" l="1"/>
  <c r="C16" i="3"/>
  <c r="D16" l="1"/>
  <c r="C16" i="6"/>
  <c r="D16" l="1"/>
  <c r="C17" i="3"/>
  <c r="C17" i="6" l="1"/>
  <c r="D17" i="3"/>
  <c r="D17" i="6" l="1"/>
  <c r="C18" i="3"/>
  <c r="C18" i="6" l="1"/>
  <c r="D18" i="3"/>
  <c r="D18" i="6" s="1"/>
</calcChain>
</file>

<file path=xl/sharedStrings.xml><?xml version="1.0" encoding="utf-8"?>
<sst xmlns="http://schemas.openxmlformats.org/spreadsheetml/2006/main" count="559" uniqueCount="334">
  <si>
    <t>* * * *</t>
  </si>
  <si>
    <t>:</t>
  </si>
  <si>
    <t>Date</t>
  </si>
  <si>
    <t>Centre No. &amp; Name</t>
  </si>
  <si>
    <t>Name of the Chief Superintedent/ Officer and Address</t>
  </si>
  <si>
    <t>Name of the Departmental Officer with Designation</t>
  </si>
  <si>
    <t>No. of Candidates present</t>
  </si>
  <si>
    <t>No. of Candidates Absent</t>
  </si>
  <si>
    <t>Time of arrival along with Chief Superintendent of Police Station or Sub-Treasury for withdrawal of question paper packets.</t>
  </si>
  <si>
    <t>Name of the Subject / Paper and Number of question paper packets withdrawn</t>
  </si>
  <si>
    <t>Whether Station House Officer / DTO countersigned in the withdrawal Register</t>
  </si>
  <si>
    <t>Number and Names of Police Escort accompanied you from STO/ SHO to Examination Centre.</t>
  </si>
  <si>
    <t>Mode of Transportation used from STO/SHO to the Centre.</t>
  </si>
  <si>
    <t>Time of Departure from STO/SHO</t>
  </si>
  <si>
    <t>Time of Arrival at the Examination Centre</t>
  </si>
  <si>
    <t>Name of person on whose presence the questionpaper packets were opened at the centre with time</t>
  </si>
  <si>
    <t>Are there any shortage or excess of Question paper packets against the denomination of the question papers packets. If so record the number etc.,</t>
  </si>
  <si>
    <t>Time of distribution of Part-B Objective type paper.</t>
  </si>
  <si>
    <t>Did the Flying Squad visited your Centre, If so time of Visit.</t>
  </si>
  <si>
    <t>No of Malpractice cases booked with Roll Nos.</t>
  </si>
  <si>
    <t>Is there any sickness during invigilation by the Invigilators.</t>
  </si>
  <si>
    <t>Did you invigilation, collected all the answer scripts from them</t>
  </si>
  <si>
    <t>Total No. of Answer scripts collected from all the invigilators of the centre.</t>
  </si>
  <si>
    <t>Have you maintained accounts from the balance answer scripts and additional answer scripts.</t>
  </si>
  <si>
    <t>Whether answer scripts packed as per packing instructions given, keeping marks scripts of packets and how many small bundles were kept inside the sealed packet.</t>
  </si>
  <si>
    <t>Please note down the time of packing of the answer scripts whether you and your Chief Supdt. Accompanied the sealed packets to the Post Office.</t>
  </si>
  <si>
    <t>Time and taking the sealed packets containing answer scripts to the Post Office.</t>
  </si>
  <si>
    <t>Find out whether, Post Master is sending the parcels or by RTC on the same day to find our procedure of sending registered post parcel.</t>
  </si>
  <si>
    <t>STATION:</t>
  </si>
  <si>
    <t>DATE     :</t>
  </si>
  <si>
    <t>Signature of the Departmental Officer.</t>
  </si>
  <si>
    <t>SEATING ARRANGEMENT</t>
  </si>
  <si>
    <t>QUESTION PAPER ACCOUNT</t>
  </si>
  <si>
    <t>Day</t>
  </si>
  <si>
    <t>Paper Code</t>
  </si>
  <si>
    <t>Q.P. Received</t>
  </si>
  <si>
    <t>Q.P. Issued</t>
  </si>
  <si>
    <t>Q.P. in balance</t>
  </si>
  <si>
    <t>Part A</t>
  </si>
  <si>
    <t>Part B</t>
  </si>
  <si>
    <t>01T</t>
  </si>
  <si>
    <t>03T</t>
  </si>
  <si>
    <t>01H</t>
  </si>
  <si>
    <t>01U</t>
  </si>
  <si>
    <t>02T</t>
  </si>
  <si>
    <t>04S</t>
  </si>
  <si>
    <t>02H</t>
  </si>
  <si>
    <t>02U</t>
  </si>
  <si>
    <t>09H</t>
  </si>
  <si>
    <t>09T</t>
  </si>
  <si>
    <t>13E</t>
  </si>
  <si>
    <t>29E</t>
  </si>
  <si>
    <t>14E</t>
  </si>
  <si>
    <t>30E</t>
  </si>
  <si>
    <t>15T</t>
  </si>
  <si>
    <t>15E</t>
  </si>
  <si>
    <t>16T</t>
  </si>
  <si>
    <t>16E</t>
  </si>
  <si>
    <t>19T</t>
  </si>
  <si>
    <t>19E</t>
  </si>
  <si>
    <t>20T</t>
  </si>
  <si>
    <t>20E</t>
  </si>
  <si>
    <t>21T</t>
  </si>
  <si>
    <t>21E</t>
  </si>
  <si>
    <t>22T</t>
  </si>
  <si>
    <t>22E</t>
  </si>
  <si>
    <t>Signature of the Departmental Officer</t>
  </si>
  <si>
    <t>Advanced</t>
  </si>
  <si>
    <t>Regular</t>
  </si>
  <si>
    <t>PROFORMA - II</t>
  </si>
  <si>
    <t>ISSUE OF MAIN / ADDITIONAL ANSWER BOOKS TO THE INVIGILATOR</t>
  </si>
  <si>
    <t>(To be given by the invigilator to the Chief Superintendent after comletion of the examination)</t>
  </si>
  <si>
    <t>Centre No:</t>
  </si>
  <si>
    <t>Date:</t>
  </si>
  <si>
    <t>Centre Name:</t>
  </si>
  <si>
    <t>Room No:</t>
  </si>
  <si>
    <t>Subject Code:</t>
  </si>
  <si>
    <t>No of Candidates allotted to the Room</t>
  </si>
  <si>
    <t>Name of the Invigilator</t>
  </si>
  <si>
    <t>Main Answer Books Received</t>
  </si>
  <si>
    <t>Additional Answer Books Received</t>
  </si>
  <si>
    <t xml:space="preserve">Main Answer Books Unused &amp; Returned </t>
  </si>
  <si>
    <t xml:space="preserve">Additional Answer Books Unused &amp; Returned </t>
  </si>
  <si>
    <t>Roll Nos of Absentees</t>
  </si>
  <si>
    <t>Signature of the Invigilator</t>
  </si>
  <si>
    <t>From</t>
  </si>
  <si>
    <t>To</t>
  </si>
  <si>
    <t>Total</t>
  </si>
  <si>
    <t>PROFORMA - III</t>
  </si>
  <si>
    <t>ISSUE OF CODED MAIN &amp; ADDITIONAL ANSWER BOOKS IN THE ROOMS BY THE INVIGILATOR</t>
  </si>
  <si>
    <t>(To be filled and furnished by the Invigilator to the Chief Superintendent)</t>
  </si>
  <si>
    <t>Centre No and Name:</t>
  </si>
  <si>
    <t>Paper Code and Name:</t>
  </si>
  <si>
    <t>Roll Number</t>
  </si>
  <si>
    <t>Sl.No. of Main Answer Books issued</t>
  </si>
  <si>
    <t>Sl.No. of Additional Answer Books issued</t>
  </si>
  <si>
    <t>Signature of the Candidate</t>
  </si>
  <si>
    <t>Item</t>
  </si>
  <si>
    <t>Received</t>
  </si>
  <si>
    <t>Used</t>
  </si>
  <si>
    <t>Balance</t>
  </si>
  <si>
    <t>No of Main Answer Books</t>
  </si>
  <si>
    <t>No of Additional Answer Books</t>
  </si>
  <si>
    <t>PROFORMA - IV</t>
  </si>
  <si>
    <t>CONSOLIDATED STATEMENT OF ISSUE &amp; RECEIPT OF CODED MAIN, ADDITIONAL ANSWER BOOKS &amp; PAPER STICKERS</t>
  </si>
  <si>
    <t>(To be maintained and furnished by the Chief Superintendent &amp; Departmental Officer to the DEO &amp; DGE)</t>
  </si>
  <si>
    <t>District Code:</t>
  </si>
  <si>
    <t>District Name:</t>
  </si>
  <si>
    <t>S. No</t>
  </si>
  <si>
    <t>Number of Candidates allotted</t>
  </si>
  <si>
    <t>Main Answer Books</t>
  </si>
  <si>
    <t>Additional Answer Sheets</t>
  </si>
  <si>
    <t>Paper Stickers</t>
  </si>
  <si>
    <t>Remarks</t>
  </si>
  <si>
    <t>Opening Balance</t>
  </si>
  <si>
    <t>Closing Balance</t>
  </si>
  <si>
    <t>01T/01U/03T</t>
  </si>
  <si>
    <t>02T/02U/04S/23</t>
  </si>
  <si>
    <t>09H/09T</t>
  </si>
  <si>
    <t>13E/29E</t>
  </si>
  <si>
    <t>14E/30E</t>
  </si>
  <si>
    <t>15T/15E</t>
  </si>
  <si>
    <t>16T/16E</t>
  </si>
  <si>
    <t>19T/19E</t>
  </si>
  <si>
    <t>30T/20E</t>
  </si>
  <si>
    <t>21T/21E</t>
  </si>
  <si>
    <t>22T/22E</t>
  </si>
  <si>
    <t>Signature of the Dept. Officer</t>
  </si>
  <si>
    <t>Signature of the Chief Superintendent</t>
  </si>
  <si>
    <t>PROFORMA - V</t>
  </si>
  <si>
    <t>CONSOLIDATED STATEMENT SHOWING THE BLANK BAR CODED OMR SHEETS USED</t>
  </si>
  <si>
    <t>(To be maintained and furnished by the Chief Superintendent &amp; Departmental Officer to send to the DEO &amp; DGE)</t>
  </si>
  <si>
    <t>District Code &amp; Name:</t>
  </si>
  <si>
    <t>S.No</t>
  </si>
  <si>
    <t>Date of Examination</t>
  </si>
  <si>
    <t>Paper Code &amp; Name</t>
  </si>
  <si>
    <t>Blank Bar Coded OMR sheet No used</t>
  </si>
  <si>
    <t>*</t>
  </si>
  <si>
    <t>Day wise reports shall be prepared and sent to the O/o the Director of Govt. Examinaions along with other Center Material</t>
  </si>
  <si>
    <t>If no blank OMR sheets are used 'Nil' report must be submitted day wise separately for paper I and  paper II.</t>
  </si>
  <si>
    <t>PROFORMA - VI</t>
  </si>
  <si>
    <t>Room Number:</t>
  </si>
  <si>
    <t>Sl. No of non-standard OMR sheet used</t>
  </si>
  <si>
    <t>This statement shall be obtained from the invigilator daily from English Paper I to Social Studies Paper II.</t>
  </si>
  <si>
    <t>If no blank OMR sheets are used 'Nil' report must be obtained from the Invigilator, day wise separately for every paper I and  paper II.</t>
  </si>
  <si>
    <t>Centre No.</t>
  </si>
  <si>
    <t>Centre Name</t>
  </si>
  <si>
    <t>Actual Designation of DO</t>
  </si>
  <si>
    <t>Working School of DO</t>
  </si>
  <si>
    <t>Actual Designation of C S</t>
  </si>
  <si>
    <t>Working School of C S</t>
  </si>
  <si>
    <t xml:space="preserve">Name of the C S </t>
  </si>
  <si>
    <t>District :</t>
  </si>
  <si>
    <t>Allotted Roll Nos Range:</t>
  </si>
  <si>
    <t xml:space="preserve">Name of the D O </t>
  </si>
  <si>
    <t>SSC Public Examinations useful Proformas</t>
  </si>
  <si>
    <t>Name of the Exams</t>
  </si>
  <si>
    <t>04T</t>
  </si>
  <si>
    <t>15U</t>
  </si>
  <si>
    <t>16U</t>
  </si>
  <si>
    <t>19U</t>
  </si>
  <si>
    <t>20U</t>
  </si>
  <si>
    <t>21U</t>
  </si>
  <si>
    <t>22U</t>
  </si>
  <si>
    <t>Room No</t>
  </si>
  <si>
    <t>Signatures of CS and DO</t>
  </si>
  <si>
    <r>
      <t>1</t>
    </r>
    <r>
      <rPr>
        <vertAlign val="superscript"/>
        <sz val="11"/>
        <color indexed="8"/>
        <rFont val="Times New Roman"/>
        <family val="1"/>
      </rPr>
      <t xml:space="preserve">st </t>
    </r>
    <r>
      <rPr>
        <sz val="11"/>
        <color indexed="8"/>
        <rFont val="Times New Roman"/>
        <family val="1"/>
      </rPr>
      <t>Addl</t>
    </r>
  </si>
  <si>
    <r>
      <t>2</t>
    </r>
    <r>
      <rPr>
        <vertAlign val="superscript"/>
        <sz val="11"/>
        <color indexed="8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Addl</t>
    </r>
  </si>
  <si>
    <r>
      <t>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Addl</t>
    </r>
  </si>
  <si>
    <r>
      <t>4</t>
    </r>
    <r>
      <rPr>
        <vertAlign val="superscript"/>
        <sz val="11"/>
        <color indexed="8"/>
        <rFont val="Times New Roman"/>
        <family val="1"/>
      </rPr>
      <t xml:space="preserve">th </t>
    </r>
    <r>
      <rPr>
        <sz val="11"/>
        <color theme="1"/>
        <rFont val="Times New Roman"/>
        <family val="1"/>
      </rPr>
      <t>Addl</t>
    </r>
  </si>
  <si>
    <r>
      <t>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Addl</t>
    </r>
  </si>
  <si>
    <r>
      <t>6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Addl</t>
    </r>
  </si>
  <si>
    <t>Day 1</t>
  </si>
  <si>
    <t>Day2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</si>
  <si>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</si>
  <si>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</si>
  <si>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</si>
  <si>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</si>
  <si>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</si>
  <si>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</si>
  <si>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</si>
  <si>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</si>
  <si>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</si>
  <si>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Auto Seating Arrangement</t>
  </si>
  <si>
    <t>Allotted</t>
  </si>
  <si>
    <t>Roll No.s Allotted</t>
  </si>
  <si>
    <t>Grand Total</t>
  </si>
  <si>
    <t>First Language (Paper-I)</t>
  </si>
  <si>
    <t>First Language (Paper-II)</t>
  </si>
  <si>
    <t>Second Language</t>
  </si>
  <si>
    <t>Third Language (Paper-I)</t>
  </si>
  <si>
    <t>Third Language (Paper-II)</t>
  </si>
  <si>
    <t>Mathematics (Paper-I)</t>
  </si>
  <si>
    <t>Mathematics (Paper-II)</t>
  </si>
  <si>
    <t>General Science (Paper-I)</t>
  </si>
  <si>
    <t>General Science (Paper-II)</t>
  </si>
  <si>
    <t>Social Studies (Paper-I)</t>
  </si>
  <si>
    <t>Social Studies (Paper-II)</t>
  </si>
  <si>
    <t>Kurnool</t>
  </si>
  <si>
    <t>Date of Exams. From  27-03-2014 to 11-04-2014</t>
  </si>
  <si>
    <t>Z P H School, xxxxxxx</t>
  </si>
  <si>
    <t>Head Master</t>
  </si>
  <si>
    <t>Z  P H School, xxxxxxx</t>
  </si>
  <si>
    <t>Sri. S.Ranganna</t>
  </si>
  <si>
    <t>Sri. H.Subba Rao</t>
  </si>
  <si>
    <t>Centre No &amp; Name :</t>
  </si>
  <si>
    <t>Subject &amp; Code :</t>
  </si>
  <si>
    <t>DAY :</t>
  </si>
  <si>
    <t xml:space="preserve">ROOM WISE DAILY ATTENDANCE </t>
  </si>
  <si>
    <t xml:space="preserve">Allotted </t>
  </si>
  <si>
    <t>Absent Roll Nos</t>
  </si>
  <si>
    <t>No of Absenties</t>
  </si>
  <si>
    <t>No of Present</t>
  </si>
  <si>
    <t>Paper:</t>
  </si>
  <si>
    <t>Room No.</t>
  </si>
  <si>
    <t xml:space="preserve">                  Signature of the Chief Superintendent</t>
  </si>
  <si>
    <t>Centre  code &amp; Name:</t>
  </si>
  <si>
    <t>s</t>
  </si>
  <si>
    <t>District  code &amp; Name</t>
  </si>
  <si>
    <t>REPORTING OF THE EXAMINATION PERSONNEL</t>
  </si>
  <si>
    <t>Designation in Exams</t>
  </si>
  <si>
    <t>Date &amp; Time of Reporting</t>
  </si>
  <si>
    <t>Signature</t>
  </si>
  <si>
    <t>Chief Superintendent</t>
  </si>
  <si>
    <t>Departmental Officer</t>
  </si>
  <si>
    <t>Name &amp; Address of the Examination duty staff</t>
  </si>
  <si>
    <t>Place:</t>
  </si>
  <si>
    <t>DO</t>
  </si>
  <si>
    <t>Invigilator</t>
  </si>
  <si>
    <t>Jr. Asst.</t>
  </si>
  <si>
    <t>Attender</t>
  </si>
  <si>
    <t>Sweeper</t>
  </si>
  <si>
    <t>Waterman</t>
  </si>
  <si>
    <t>C S</t>
  </si>
  <si>
    <t>Addt.  DO</t>
  </si>
  <si>
    <t>*****</t>
  </si>
  <si>
    <t>S.No.</t>
  </si>
  <si>
    <t xml:space="preserve">Developed by  </t>
  </si>
  <si>
    <t>C.Ramanjaneyulu</t>
  </si>
  <si>
    <t>ZPH School,  Jonnagiri,</t>
  </si>
  <si>
    <t>Kurnool ( Dt.)</t>
  </si>
  <si>
    <t>Ph. No. 9160840947</t>
  </si>
  <si>
    <t>Please visit for more update softwares</t>
  </si>
  <si>
    <t xml:space="preserve">             S.A (P.S )</t>
  </si>
  <si>
    <t>Initial</t>
  </si>
  <si>
    <t>Name &amp; Address of the Examination staff</t>
  </si>
  <si>
    <t>.</t>
  </si>
  <si>
    <t>SSC Public Examinations March/April,2015</t>
  </si>
  <si>
    <t>Day wise Absentees Statement</t>
  </si>
  <si>
    <t>Register Numbers of Absentees</t>
  </si>
  <si>
    <t>Number of Absentees</t>
  </si>
  <si>
    <t>CONSOLIDATED ABSENTEES STATEMENT</t>
  </si>
  <si>
    <t>Regd.No. with check digit</t>
  </si>
  <si>
    <t>Total No. of papers absent</t>
  </si>
  <si>
    <r>
      <t>1</t>
    </r>
    <r>
      <rPr>
        <vertAlign val="superscript"/>
        <sz val="12"/>
        <color indexed="8"/>
        <rFont val="Times New Roman"/>
        <family val="1"/>
      </rPr>
      <t>st</t>
    </r>
    <r>
      <rPr>
        <sz val="12"/>
        <color indexed="8"/>
        <rFont val="Times New Roman"/>
        <family val="1"/>
      </rPr>
      <t xml:space="preserve">  Language</t>
    </r>
  </si>
  <si>
    <r>
      <t>2</t>
    </r>
    <r>
      <rPr>
        <vertAlign val="superscript"/>
        <sz val="12"/>
        <color indexed="8"/>
        <rFont val="Times New Roman"/>
        <family val="1"/>
      </rPr>
      <t>nd</t>
    </r>
    <r>
      <rPr>
        <sz val="12"/>
        <color indexed="8"/>
        <rFont val="Times New Roman"/>
        <family val="1"/>
      </rPr>
      <t xml:space="preserve"> Language</t>
    </r>
  </si>
  <si>
    <r>
      <t>3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 Language</t>
    </r>
  </si>
  <si>
    <t>Mathematics</t>
  </si>
  <si>
    <t>General Science</t>
  </si>
  <si>
    <t>Social Studies</t>
  </si>
  <si>
    <t>Acad. Course</t>
  </si>
  <si>
    <t>Comp. Course</t>
  </si>
  <si>
    <t>Paper I</t>
  </si>
  <si>
    <t>Paper II</t>
  </si>
  <si>
    <t>ACQUITTANCE FOR REMUNERATION</t>
  </si>
  <si>
    <t>Name &amp; Address of the Examination Personnel</t>
  </si>
  <si>
    <t>Designation</t>
  </si>
  <si>
    <t>No of Days</t>
  </si>
  <si>
    <t>Rate of Remuneration</t>
  </si>
  <si>
    <t>Paid</t>
  </si>
  <si>
    <t>Signature of the Incumbent</t>
  </si>
  <si>
    <t>Totals</t>
  </si>
  <si>
    <t>only)</t>
  </si>
  <si>
    <t>is drawn and disbursed to the incumbents by me.</t>
  </si>
  <si>
    <t>Station:</t>
  </si>
  <si>
    <t>www.kurnoolbadi.in</t>
  </si>
  <si>
    <t xml:space="preserve"> ATTENDANCE CUM ROOM ALLOTMENT </t>
  </si>
  <si>
    <t>SPEED POST ACCOUNT</t>
  </si>
  <si>
    <t>Subject Code</t>
  </si>
  <si>
    <t>Address of the Camp Office, to where the parcel is dispatched</t>
  </si>
  <si>
    <t>District</t>
  </si>
  <si>
    <t>Weight of the Parcel</t>
  </si>
  <si>
    <t>Speed Post Receipt No</t>
  </si>
  <si>
    <t>S. No.</t>
  </si>
  <si>
    <t>ACQUITTANCE FOR TA &amp; DA</t>
  </si>
  <si>
    <t>TA</t>
  </si>
  <si>
    <t>DA/Convayence</t>
  </si>
  <si>
    <t xml:space="preserve">(Rupees ____________________________________________________only) </t>
  </si>
  <si>
    <t>Relieving Certificate</t>
  </si>
  <si>
    <t>Dt:</t>
  </si>
  <si>
    <t>Balance Acquittance for TA &amp; DA, Remuneration &amp; Contingencies</t>
  </si>
  <si>
    <t>Actual expenditure INCURRED under</t>
  </si>
  <si>
    <t>Amount now sanctioned</t>
  </si>
  <si>
    <t>Amount yet to be sanctioned</t>
  </si>
  <si>
    <t>TA &amp; DA</t>
  </si>
  <si>
    <t>Remu.+Conti.</t>
  </si>
  <si>
    <t>Signature of the Chief superintendent</t>
  </si>
  <si>
    <t>RECEIPT</t>
  </si>
  <si>
    <t>Passed for Rs:. . . . . . . . . . . (Rupees. . . . . . . . . . . . . . . . . . . . . . . . . . . . . . . . . . . . . . . . . . . . . . . . . . . . . . . . . . . . . . . . . . . . . only)</t>
  </si>
  <si>
    <t>Signature of the Receiver.</t>
  </si>
  <si>
    <t>Admitted, Paid and cancelled.</t>
  </si>
  <si>
    <t>Chief superintendent</t>
  </si>
  <si>
    <t>Signature of the Receiver</t>
  </si>
  <si>
    <t xml:space="preserve">From </t>
  </si>
  <si>
    <t xml:space="preserve">Additional Joint Secretary, </t>
  </si>
  <si>
    <t>The Chief superintendent,</t>
  </si>
  <si>
    <t>O/o Director of Govt. Exams AP,</t>
  </si>
  <si>
    <t>Chapel Road, Nampalli,</t>
  </si>
  <si>
    <t>Hyderabad.</t>
  </si>
  <si>
    <t>Sir,</t>
  </si>
  <si>
    <t xml:space="preserve">Sub:  </t>
  </si>
  <si>
    <t>Corrected copy of Nominal Roll duly marking the corrections and absentees, (……Pages)</t>
  </si>
  <si>
    <t>Corrected copies of Nominal Rolls, submitted by the Headmasters of respective schools (……..Pages),</t>
  </si>
  <si>
    <t>Attendance sheets of the Centre.</t>
  </si>
  <si>
    <t>Stationary Account (Proforma IV)</t>
  </si>
  <si>
    <t>Seating arrangement Statement</t>
  </si>
  <si>
    <t>Room wise, Roll number wise, Date wise, Paper code wise ‘Main answer books and Additional book’ issue statement ( bunch of Proformae III)</t>
  </si>
  <si>
    <t>Statement of Blank OMR sheets used (bunch of Proformae V and VI)</t>
  </si>
  <si>
    <t>Question paper account,</t>
  </si>
  <si>
    <t>Day wise speed post account particulars,</t>
  </si>
  <si>
    <t xml:space="preserve">Report of declaration cases. </t>
  </si>
  <si>
    <t>D – forms</t>
  </si>
  <si>
    <t>Spoiled OMR sheets / absentee OMR sheets</t>
  </si>
  <si>
    <t>Thanking you sir.</t>
  </si>
  <si>
    <t>Yours faithfully,</t>
  </si>
  <si>
    <t xml:space="preserve">Dt: </t>
  </si>
  <si>
    <t>Sri./Medam.    …………………………………….</t>
  </si>
  <si>
    <t>Consolidated absentees statement ( ..…Pages) with absentees OMR sheets(no:      )</t>
  </si>
  <si>
    <t>Visitors Dairy</t>
  </si>
  <si>
    <t>Date &amp;Time</t>
  </si>
  <si>
    <t>Name Of The Visitor</t>
  </si>
  <si>
    <t>Disignation</t>
  </si>
  <si>
    <t>Remarks/ Suggestions</t>
  </si>
  <si>
    <t>Sir/Medam, If Any Edit , Password -   kurnoolbadi</t>
  </si>
</sst>
</file>

<file path=xl/styles.xml><?xml version="1.0" encoding="utf-8"?>
<styleSheet xmlns="http://schemas.openxmlformats.org/spreadsheetml/2006/main">
  <numFmts count="3">
    <numFmt numFmtId="164" formatCode="dd\.mm\.yy;@"/>
    <numFmt numFmtId="165" formatCode="dd\.mm\.yyyy;@"/>
    <numFmt numFmtId="166" formatCode="[$-409]d\-mmm\-yy;@"/>
  </numFmts>
  <fonts count="86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6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Cambria"/>
      <family val="1"/>
      <scheme val="major"/>
    </font>
    <font>
      <b/>
      <sz val="11"/>
      <name val="Arial"/>
      <family val="2"/>
    </font>
    <font>
      <b/>
      <sz val="12"/>
      <name val="Arial"/>
      <family val="2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3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8"/>
      <color indexed="8"/>
      <name val="Cambria"/>
      <family val="1"/>
      <scheme val="maj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28"/>
      <color rgb="FFFF0000"/>
      <name val="Arial Narrow"/>
      <family val="2"/>
    </font>
    <font>
      <b/>
      <sz val="14"/>
      <color theme="6" tint="-0.499984740745262"/>
      <name val="Cambria"/>
      <family val="1"/>
      <scheme val="major"/>
    </font>
    <font>
      <b/>
      <u/>
      <sz val="14"/>
      <color rgb="FFFF0000"/>
      <name val="Cambria"/>
      <family val="1"/>
      <scheme val="major"/>
    </font>
    <font>
      <b/>
      <sz val="11"/>
      <color indexed="8"/>
      <name val="Calibri"/>
      <family val="2"/>
    </font>
    <font>
      <sz val="18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6"/>
      <color indexed="8"/>
      <name val="Cambria"/>
      <family val="1"/>
      <scheme val="major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24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4"/>
      <color theme="0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FF99"/>
      <name val="Arial"/>
      <family val="2"/>
    </font>
    <font>
      <sz val="9"/>
      <color indexed="8"/>
      <name val="Cambria"/>
      <family val="1"/>
      <scheme val="major"/>
    </font>
    <font>
      <sz val="16"/>
      <color theme="1"/>
      <name val="Times New Roman"/>
      <family val="1"/>
    </font>
    <font>
      <sz val="14"/>
      <color theme="1"/>
      <name val="Monotype Corsiva"/>
      <family val="4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2"/>
      <color rgb="FF000000"/>
      <name val="Cambria"/>
      <family val="1"/>
    </font>
    <font>
      <b/>
      <sz val="14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color rgb="FF0000FF"/>
      <name val="Comic Sans MS"/>
      <family val="4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9FF99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slantDashDot">
        <color auto="1"/>
      </left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dashed">
        <color auto="1"/>
      </left>
      <right/>
      <top style="slantDashDot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slantDashDot">
        <color auto="1"/>
      </bottom>
      <diagonal/>
    </border>
    <border>
      <left style="slantDashDot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slantDashDot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slantDashDot">
        <color auto="1"/>
      </top>
      <bottom style="dashed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slantDashDot">
        <color auto="1"/>
      </left>
      <right style="hair">
        <color auto="1"/>
      </right>
      <top style="slantDashDot">
        <color auto="1"/>
      </top>
      <bottom/>
      <diagonal/>
    </border>
    <border>
      <left style="hair">
        <color auto="1"/>
      </left>
      <right style="hair">
        <color auto="1"/>
      </right>
      <top style="slantDashDot">
        <color auto="1"/>
      </top>
      <bottom/>
      <diagonal/>
    </border>
    <border>
      <left style="hair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hair">
        <color auto="1"/>
      </right>
      <top/>
      <bottom style="slantDashDot">
        <color auto="1"/>
      </bottom>
      <diagonal/>
    </border>
    <border>
      <left style="hair">
        <color auto="1"/>
      </left>
      <right style="hair">
        <color auto="1"/>
      </right>
      <top/>
      <bottom style="slantDashDot">
        <color auto="1"/>
      </bottom>
      <diagonal/>
    </border>
    <border>
      <left style="hair">
        <color auto="1"/>
      </left>
      <right style="slantDashDot">
        <color auto="1"/>
      </right>
      <top/>
      <bottom style="slantDashDot">
        <color auto="1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slantDashDot">
        <color auto="1"/>
      </top>
      <bottom style="dashed">
        <color auto="1"/>
      </bottom>
      <diagonal/>
    </border>
    <border>
      <left/>
      <right style="slantDashDot">
        <color auto="1"/>
      </right>
      <top style="dashed">
        <color auto="1"/>
      </top>
      <bottom style="dashed">
        <color auto="1"/>
      </bottom>
      <diagonal/>
    </border>
    <border>
      <left/>
      <right style="slantDashDot">
        <color auto="1"/>
      </right>
      <top style="dashed">
        <color auto="1"/>
      </top>
      <bottom style="slantDashDot">
        <color auto="1"/>
      </bottom>
      <diagonal/>
    </border>
    <border>
      <left style="slantDashDot">
        <color auto="1"/>
      </left>
      <right/>
      <top/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slantDashDot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double">
        <color auto="1"/>
      </top>
      <bottom/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indexed="64"/>
      </right>
      <top style="double">
        <color auto="1"/>
      </top>
      <bottom/>
      <diagonal/>
    </border>
    <border>
      <left style="hair">
        <color auto="1"/>
      </left>
      <right style="hair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auto="1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slantDashDot">
        <color auto="1"/>
      </top>
      <bottom/>
      <diagonal/>
    </border>
  </borders>
  <cellStyleXfs count="4">
    <xf numFmtId="0" fontId="0" fillId="0" borderId="0"/>
    <xf numFmtId="0" fontId="1" fillId="0" borderId="0"/>
    <xf numFmtId="0" fontId="11" fillId="2" borderId="0" applyFont="0" applyFill="0" applyAlignment="0">
      <alignment horizontal="right" vertical="center"/>
      <protection locked="0"/>
    </xf>
    <xf numFmtId="0" fontId="2" fillId="0" borderId="0"/>
  </cellStyleXfs>
  <cellXfs count="58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0" fillId="0" borderId="0" xfId="0" applyFont="1"/>
    <xf numFmtId="0" fontId="20" fillId="0" borderId="0" xfId="0" applyFont="1" applyAlignment="1">
      <alignment horizontal="center"/>
    </xf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9" fillId="0" borderId="11" xfId="3" applyFont="1" applyBorder="1" applyAlignment="1" applyProtection="1">
      <alignment horizontal="center" vertical="center" wrapText="1"/>
      <protection hidden="1"/>
    </xf>
    <xf numFmtId="0" fontId="29" fillId="0" borderId="29" xfId="3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34" fillId="0" borderId="0" xfId="0" applyFont="1"/>
    <xf numFmtId="0" fontId="35" fillId="0" borderId="0" xfId="1" applyFont="1" applyBorder="1" applyAlignment="1" applyProtection="1">
      <alignment horizontal="center" vertical="center"/>
      <protection hidden="1"/>
    </xf>
    <xf numFmtId="0" fontId="35" fillId="0" borderId="0" xfId="1" applyFont="1" applyBorder="1" applyAlignment="1" applyProtection="1">
      <alignment horizontal="left" vertical="center"/>
      <protection hidden="1"/>
    </xf>
    <xf numFmtId="0" fontId="35" fillId="0" borderId="0" xfId="1" applyFont="1" applyBorder="1" applyAlignment="1" applyProtection="1">
      <alignment horizontal="left" vertical="center" wrapText="1"/>
      <protection hidden="1"/>
    </xf>
    <xf numFmtId="0" fontId="35" fillId="0" borderId="0" xfId="1" applyFont="1" applyBorder="1" applyProtection="1">
      <protection hidden="1"/>
    </xf>
    <xf numFmtId="0" fontId="36" fillId="0" borderId="13" xfId="0" applyFont="1" applyBorder="1" applyAlignment="1">
      <alignment horizontal="center" vertical="center" wrapText="1"/>
    </xf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4" fillId="0" borderId="39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28" fillId="0" borderId="38" xfId="0" applyFont="1" applyBorder="1" applyAlignment="1" applyProtection="1">
      <alignment horizontal="center" vertical="center"/>
      <protection hidden="1"/>
    </xf>
    <xf numFmtId="0" fontId="41" fillId="0" borderId="39" xfId="0" applyFont="1" applyBorder="1" applyAlignment="1" applyProtection="1">
      <alignment horizontal="left" vertical="center"/>
      <protection hidden="1"/>
    </xf>
    <xf numFmtId="0" fontId="41" fillId="0" borderId="39" xfId="0" applyFont="1" applyBorder="1" applyAlignment="1" applyProtection="1">
      <alignment vertical="center"/>
      <protection hidden="1"/>
    </xf>
    <xf numFmtId="0" fontId="41" fillId="0" borderId="40" xfId="0" applyFont="1" applyBorder="1" applyAlignment="1" applyProtection="1">
      <alignment vertical="center"/>
      <protection hidden="1"/>
    </xf>
    <xf numFmtId="0" fontId="42" fillId="0" borderId="0" xfId="0" applyFont="1"/>
    <xf numFmtId="0" fontId="28" fillId="0" borderId="12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left" vertical="center"/>
      <protection hidden="1"/>
    </xf>
    <xf numFmtId="0" fontId="41" fillId="0" borderId="13" xfId="0" applyFont="1" applyBorder="1" applyAlignment="1" applyProtection="1">
      <alignment vertical="center"/>
      <protection hidden="1"/>
    </xf>
    <xf numFmtId="0" fontId="41" fillId="0" borderId="14" xfId="0" applyFont="1" applyBorder="1" applyAlignment="1" applyProtection="1">
      <alignment vertical="center"/>
      <protection hidden="1"/>
    </xf>
    <xf numFmtId="0" fontId="39" fillId="0" borderId="48" xfId="0" applyFont="1" applyBorder="1" applyAlignment="1" applyProtection="1">
      <alignment horizontal="center" vertical="center"/>
      <protection hidden="1"/>
    </xf>
    <xf numFmtId="0" fontId="38" fillId="0" borderId="48" xfId="0" applyFont="1" applyBorder="1" applyAlignment="1" applyProtection="1">
      <alignment horizontal="left" vertical="center"/>
      <protection hidden="1"/>
    </xf>
    <xf numFmtId="0" fontId="38" fillId="0" borderId="48" xfId="0" applyFont="1" applyBorder="1" applyAlignment="1" applyProtection="1">
      <alignment horizontal="center" vertical="center"/>
      <protection hidden="1"/>
    </xf>
    <xf numFmtId="0" fontId="38" fillId="0" borderId="49" xfId="0" applyFont="1" applyBorder="1" applyAlignment="1" applyProtection="1">
      <alignment horizontal="center" vertical="center"/>
      <protection hidden="1"/>
    </xf>
    <xf numFmtId="0" fontId="41" fillId="0" borderId="0" xfId="0" applyFont="1" applyAlignment="1">
      <alignment horizontal="righ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top"/>
    </xf>
    <xf numFmtId="0" fontId="18" fillId="0" borderId="38" xfId="0" applyFont="1" applyBorder="1" applyAlignment="1">
      <alignment horizontal="center" vertical="center" wrapText="1"/>
    </xf>
    <xf numFmtId="165" fontId="18" fillId="0" borderId="39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10" fillId="0" borderId="0" xfId="0" applyFont="1"/>
    <xf numFmtId="0" fontId="32" fillId="0" borderId="0" xfId="0" applyFont="1"/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1" fillId="0" borderId="0" xfId="0" applyFont="1" applyProtection="1">
      <protection hidden="1"/>
    </xf>
    <xf numFmtId="0" fontId="28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31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vertical="center"/>
    </xf>
    <xf numFmtId="0" fontId="41" fillId="0" borderId="50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5" fillId="0" borderId="0" xfId="1" applyFont="1" applyBorder="1" applyAlignment="1" applyProtection="1">
      <alignment horizontal="center" vertical="top"/>
      <protection hidden="1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40" fillId="0" borderId="0" xfId="0" applyFont="1" applyAlignment="1" applyProtection="1">
      <alignment horizontal="center" vertical="center"/>
      <protection hidden="1"/>
    </xf>
    <xf numFmtId="0" fontId="37" fillId="0" borderId="46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wrapText="1"/>
    </xf>
    <xf numFmtId="0" fontId="16" fillId="0" borderId="58" xfId="0" applyFont="1" applyBorder="1"/>
    <xf numFmtId="0" fontId="16" fillId="0" borderId="59" xfId="0" applyFont="1" applyBorder="1"/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wrapText="1"/>
    </xf>
    <xf numFmtId="0" fontId="16" fillId="0" borderId="52" xfId="0" applyFont="1" applyBorder="1"/>
    <xf numFmtId="0" fontId="16" fillId="0" borderId="53" xfId="0" applyFont="1" applyBorder="1"/>
    <xf numFmtId="0" fontId="16" fillId="0" borderId="5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Font="1" applyBorder="1"/>
    <xf numFmtId="0" fontId="16" fillId="0" borderId="56" xfId="0" applyFont="1" applyBorder="1"/>
    <xf numFmtId="0" fontId="28" fillId="0" borderId="26" xfId="3" applyFont="1" applyBorder="1" applyAlignment="1" applyProtection="1">
      <alignment horizontal="center" vertical="center" wrapText="1"/>
      <protection hidden="1"/>
    </xf>
    <xf numFmtId="0" fontId="31" fillId="0" borderId="67" xfId="3" applyFont="1" applyFill="1" applyBorder="1" applyAlignment="1" applyProtection="1">
      <alignment horizontal="center" vertical="center" wrapText="1"/>
      <protection hidden="1"/>
    </xf>
    <xf numFmtId="0" fontId="29" fillId="0" borderId="69" xfId="3" applyFont="1" applyBorder="1" applyAlignment="1" applyProtection="1">
      <alignment horizontal="center" vertical="center" wrapText="1"/>
      <protection hidden="1"/>
    </xf>
    <xf numFmtId="0" fontId="29" fillId="0" borderId="19" xfId="3" applyFont="1" applyBorder="1" applyAlignment="1" applyProtection="1">
      <alignment horizontal="center" vertical="center"/>
      <protection hidden="1"/>
    </xf>
    <xf numFmtId="0" fontId="29" fillId="0" borderId="19" xfId="3" applyFont="1" applyBorder="1" applyAlignment="1" applyProtection="1">
      <alignment horizontal="center" vertical="center" wrapText="1"/>
      <protection hidden="1"/>
    </xf>
    <xf numFmtId="0" fontId="29" fillId="0" borderId="70" xfId="3" applyFont="1" applyBorder="1" applyAlignment="1" applyProtection="1">
      <alignment horizontal="center" vertical="center" wrapText="1"/>
      <protection hidden="1"/>
    </xf>
    <xf numFmtId="0" fontId="29" fillId="0" borderId="12" xfId="3" applyFont="1" applyBorder="1" applyAlignment="1" applyProtection="1">
      <alignment horizontal="center" vertical="center" wrapText="1"/>
      <protection hidden="1"/>
    </xf>
    <xf numFmtId="0" fontId="29" fillId="0" borderId="13" xfId="3" applyFont="1" applyBorder="1" applyAlignment="1" applyProtection="1">
      <alignment horizontal="center" vertical="center"/>
      <protection hidden="1"/>
    </xf>
    <xf numFmtId="0" fontId="29" fillId="0" borderId="13" xfId="3" applyFont="1" applyBorder="1" applyAlignment="1" applyProtection="1">
      <alignment horizontal="center" vertical="center" wrapText="1"/>
      <protection hidden="1"/>
    </xf>
    <xf numFmtId="0" fontId="29" fillId="0" borderId="14" xfId="3" applyFont="1" applyBorder="1" applyAlignment="1" applyProtection="1">
      <alignment horizontal="center" vertical="center" wrapText="1"/>
      <protection hidden="1"/>
    </xf>
    <xf numFmtId="0" fontId="29" fillId="0" borderId="71" xfId="3" applyFont="1" applyBorder="1" applyAlignment="1" applyProtection="1">
      <alignment horizontal="center" vertical="center" wrapText="1"/>
      <protection hidden="1"/>
    </xf>
    <xf numFmtId="0" fontId="29" fillId="0" borderId="24" xfId="3" applyFont="1" applyBorder="1" applyAlignment="1" applyProtection="1">
      <alignment horizontal="center" vertical="center"/>
      <protection hidden="1"/>
    </xf>
    <xf numFmtId="0" fontId="29" fillId="0" borderId="24" xfId="3" applyFont="1" applyBorder="1" applyAlignment="1" applyProtection="1">
      <alignment horizontal="center" vertical="center" wrapText="1"/>
      <protection hidden="1"/>
    </xf>
    <xf numFmtId="0" fontId="29" fillId="0" borderId="72" xfId="3" applyFont="1" applyBorder="1" applyAlignment="1" applyProtection="1">
      <alignment horizontal="center" vertical="center" wrapText="1"/>
      <protection hidden="1"/>
    </xf>
    <xf numFmtId="14" fontId="35" fillId="0" borderId="0" xfId="1" applyNumberFormat="1" applyFont="1" applyBorder="1" applyAlignment="1" applyProtection="1">
      <alignment horizontal="left" vertical="center"/>
      <protection hidden="1"/>
    </xf>
    <xf numFmtId="0" fontId="35" fillId="0" borderId="0" xfId="0" applyFont="1"/>
    <xf numFmtId="0" fontId="46" fillId="0" borderId="0" xfId="0" applyFont="1"/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13" xfId="0" applyFont="1" applyBorder="1"/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/>
    <xf numFmtId="0" fontId="16" fillId="0" borderId="25" xfId="0" applyFont="1" applyBorder="1"/>
    <xf numFmtId="0" fontId="34" fillId="0" borderId="0" xfId="0" applyFont="1" applyAlignment="1">
      <alignment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6" fillId="5" borderId="34" xfId="0" applyFont="1" applyFill="1" applyBorder="1" applyProtection="1">
      <protection locked="0"/>
    </xf>
    <xf numFmtId="0" fontId="16" fillId="5" borderId="52" xfId="0" applyFont="1" applyFill="1" applyBorder="1" applyProtection="1">
      <protection locked="0"/>
    </xf>
    <xf numFmtId="0" fontId="16" fillId="5" borderId="36" xfId="0" applyFont="1" applyFill="1" applyBorder="1" applyProtection="1">
      <protection locked="0"/>
    </xf>
    <xf numFmtId="0" fontId="0" fillId="0" borderId="0" xfId="0" applyBorder="1"/>
    <xf numFmtId="0" fontId="0" fillId="0" borderId="95" xfId="0" applyBorder="1" applyAlignment="1">
      <alignment horizontal="center" vertical="center"/>
    </xf>
    <xf numFmtId="0" fontId="0" fillId="0" borderId="96" xfId="0" applyBorder="1"/>
    <xf numFmtId="0" fontId="0" fillId="0" borderId="99" xfId="0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6" fillId="0" borderId="103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0" fillId="0" borderId="106" xfId="0" applyBorder="1" applyAlignment="1">
      <alignment horizontal="center" vertical="center" wrapText="1"/>
    </xf>
    <xf numFmtId="0" fontId="6" fillId="0" borderId="97" xfId="0" applyFont="1" applyBorder="1" applyAlignment="1">
      <alignment horizontal="left" vertical="center" wrapText="1"/>
    </xf>
    <xf numFmtId="0" fontId="0" fillId="0" borderId="108" xfId="0" applyBorder="1" applyAlignment="1">
      <alignment horizontal="center" vertical="center"/>
    </xf>
    <xf numFmtId="0" fontId="51" fillId="0" borderId="109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51" fillId="0" borderId="117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/>
    <xf numFmtId="0" fontId="51" fillId="0" borderId="1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9" xfId="0" applyBorder="1"/>
    <xf numFmtId="0" fontId="0" fillId="0" borderId="120" xfId="0" applyBorder="1"/>
    <xf numFmtId="0" fontId="51" fillId="0" borderId="121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/>
    <xf numFmtId="0" fontId="14" fillId="0" borderId="0" xfId="0" applyFont="1" applyAlignment="1"/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/>
    <xf numFmtId="0" fontId="51" fillId="0" borderId="126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4" fillId="0" borderId="13" xfId="0" applyFont="1" applyBorder="1" applyAlignment="1">
      <alignment vertical="center" wrapText="1"/>
    </xf>
    <xf numFmtId="0" fontId="54" fillId="0" borderId="127" xfId="0" applyFont="1" applyBorder="1" applyAlignment="1">
      <alignment horizontal="center" vertical="center" wrapText="1"/>
    </xf>
    <xf numFmtId="0" fontId="54" fillId="0" borderId="128" xfId="0" applyFont="1" applyBorder="1" applyAlignment="1">
      <alignment horizontal="center" vertical="center" wrapText="1"/>
    </xf>
    <xf numFmtId="0" fontId="54" fillId="0" borderId="12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3" fillId="0" borderId="12" xfId="0" applyFont="1" applyFill="1" applyBorder="1"/>
    <xf numFmtId="0" fontId="53" fillId="0" borderId="13" xfId="0" applyFont="1" applyFill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5" fillId="0" borderId="0" xfId="0" applyFont="1" applyAlignment="1">
      <alignment horizontal="left"/>
    </xf>
    <xf numFmtId="0" fontId="54" fillId="0" borderId="134" xfId="0" applyFont="1" applyBorder="1"/>
    <xf numFmtId="0" fontId="0" fillId="0" borderId="134" xfId="0" applyBorder="1"/>
    <xf numFmtId="0" fontId="0" fillId="0" borderId="134" xfId="0" applyBorder="1" applyAlignment="1">
      <alignment horizontal="right"/>
    </xf>
    <xf numFmtId="0" fontId="22" fillId="0" borderId="0" xfId="0" applyFont="1"/>
    <xf numFmtId="0" fontId="6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9" fillId="0" borderId="135" xfId="0" applyFont="1" applyBorder="1" applyAlignment="1">
      <alignment horizontal="center" vertical="center" wrapText="1"/>
    </xf>
    <xf numFmtId="0" fontId="59" fillId="0" borderId="136" xfId="0" applyFont="1" applyBorder="1" applyAlignment="1">
      <alignment horizontal="center" vertical="center" wrapText="1"/>
    </xf>
    <xf numFmtId="0" fontId="59" fillId="0" borderId="137" xfId="0" applyFont="1" applyBorder="1" applyAlignment="1">
      <alignment horizontal="center" vertical="center" wrapText="1"/>
    </xf>
    <xf numFmtId="0" fontId="56" fillId="0" borderId="38" xfId="0" applyFont="1" applyFill="1" applyBorder="1" applyAlignment="1">
      <alignment vertical="top" wrapText="1"/>
    </xf>
    <xf numFmtId="0" fontId="56" fillId="0" borderId="39" xfId="0" applyFont="1" applyFill="1" applyBorder="1" applyAlignment="1">
      <alignment vertical="top" wrapText="1"/>
    </xf>
    <xf numFmtId="0" fontId="56" fillId="0" borderId="39" xfId="0" applyFont="1" applyFill="1" applyBorder="1" applyAlignment="1">
      <alignment horizontal="center" vertical="top" wrapText="1"/>
    </xf>
    <xf numFmtId="0" fontId="54" fillId="0" borderId="39" xfId="0" applyFont="1" applyBorder="1" applyAlignment="1">
      <alignment horizontal="center" vertical="top" wrapText="1"/>
    </xf>
    <xf numFmtId="0" fontId="54" fillId="0" borderId="40" xfId="0" applyFont="1" applyBorder="1" applyAlignment="1">
      <alignment horizontal="center" vertical="top" wrapText="1"/>
    </xf>
    <xf numFmtId="0" fontId="54" fillId="0" borderId="140" xfId="0" applyFont="1" applyBorder="1" applyAlignment="1">
      <alignment horizontal="center" vertical="center" wrapText="1"/>
    </xf>
    <xf numFmtId="0" fontId="54" fillId="0" borderId="14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6" fillId="4" borderId="62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0" fontId="0" fillId="9" borderId="82" xfId="0" applyFill="1" applyBorder="1"/>
    <xf numFmtId="0" fontId="9" fillId="9" borderId="0" xfId="0" applyFont="1" applyFill="1" applyBorder="1" applyAlignment="1">
      <alignment horizontal="center" vertical="center"/>
    </xf>
    <xf numFmtId="0" fontId="0" fillId="9" borderId="0" xfId="0" applyFill="1" applyBorder="1"/>
    <xf numFmtId="0" fontId="0" fillId="9" borderId="83" xfId="0" applyFill="1" applyBorder="1"/>
    <xf numFmtId="0" fontId="0" fillId="9" borderId="79" xfId="0" applyFill="1" applyBorder="1"/>
    <xf numFmtId="0" fontId="48" fillId="9" borderId="82" xfId="0" applyFont="1" applyFill="1" applyBorder="1" applyAlignment="1">
      <alignment vertical="center"/>
    </xf>
    <xf numFmtId="0" fontId="0" fillId="9" borderId="84" xfId="0" applyFill="1" applyBorder="1"/>
    <xf numFmtId="0" fontId="0" fillId="9" borderId="85" xfId="0" applyFill="1" applyBorder="1"/>
    <xf numFmtId="0" fontId="0" fillId="9" borderId="85" xfId="0" applyFill="1" applyBorder="1" applyAlignment="1">
      <alignment horizontal="center"/>
    </xf>
    <xf numFmtId="0" fontId="0" fillId="9" borderId="86" xfId="0" applyFill="1" applyBorder="1"/>
    <xf numFmtId="0" fontId="0" fillId="9" borderId="81" xfId="0" applyFill="1" applyBorder="1"/>
    <xf numFmtId="0" fontId="0" fillId="9" borderId="0" xfId="0" applyFill="1" applyBorder="1" applyAlignment="1">
      <alignment horizontal="center" vertical="center"/>
    </xf>
    <xf numFmtId="166" fontId="0" fillId="9" borderId="0" xfId="0" applyNumberForma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63" fillId="9" borderId="80" xfId="0" applyFont="1" applyFill="1" applyBorder="1" applyAlignment="1">
      <alignment vertical="center"/>
    </xf>
    <xf numFmtId="0" fontId="0" fillId="9" borderId="80" xfId="0" applyFill="1" applyBorder="1"/>
    <xf numFmtId="0" fontId="64" fillId="6" borderId="0" xfId="0" applyFont="1" applyFill="1" applyBorder="1" applyAlignment="1">
      <alignment horizontal="left" vertical="center"/>
    </xf>
    <xf numFmtId="0" fontId="65" fillId="6" borderId="0" xfId="0" applyFont="1" applyFill="1" applyBorder="1" applyAlignment="1">
      <alignment horizontal="center" vertical="center"/>
    </xf>
    <xf numFmtId="0" fontId="66" fillId="6" borderId="0" xfId="0" applyFont="1" applyFill="1" applyBorder="1" applyAlignment="1">
      <alignment horizontal="left" vertical="center"/>
    </xf>
    <xf numFmtId="0" fontId="65" fillId="6" borderId="0" xfId="0" applyFont="1" applyFill="1" applyBorder="1" applyAlignment="1">
      <alignment horizontal="left" vertical="center"/>
    </xf>
    <xf numFmtId="0" fontId="66" fillId="6" borderId="0" xfId="1" applyFont="1" applyFill="1" applyBorder="1" applyAlignment="1" applyProtection="1">
      <alignment horizontal="left" vertical="center"/>
      <protection locked="0"/>
    </xf>
    <xf numFmtId="0" fontId="68" fillId="10" borderId="0" xfId="1" applyFont="1" applyFill="1" applyBorder="1" applyAlignment="1" applyProtection="1">
      <alignment horizontal="left" vertical="center"/>
      <protection locked="0"/>
    </xf>
    <xf numFmtId="0" fontId="65" fillId="6" borderId="0" xfId="0" applyFont="1" applyFill="1" applyBorder="1" applyAlignment="1" applyProtection="1">
      <alignment horizontal="left" vertical="center"/>
      <protection hidden="1"/>
    </xf>
    <xf numFmtId="0" fontId="70" fillId="10" borderId="34" xfId="0" applyFont="1" applyFill="1" applyBorder="1" applyAlignment="1">
      <alignment horizontal="center" vertical="center"/>
    </xf>
    <xf numFmtId="0" fontId="70" fillId="10" borderId="60" xfId="0" applyFont="1" applyFill="1" applyBorder="1" applyAlignment="1">
      <alignment horizontal="center"/>
    </xf>
    <xf numFmtId="0" fontId="29" fillId="8" borderId="36" xfId="0" applyFont="1" applyFill="1" applyBorder="1" applyAlignment="1" applyProtection="1">
      <alignment horizontal="center" vertical="center"/>
      <protection locked="0"/>
    </xf>
    <xf numFmtId="0" fontId="29" fillId="8" borderId="61" xfId="0" applyFont="1" applyFill="1" applyBorder="1" applyAlignment="1">
      <alignment horizontal="center"/>
    </xf>
    <xf numFmtId="0" fontId="48" fillId="9" borderId="0" xfId="0" applyFont="1" applyFill="1" applyBorder="1" applyAlignment="1">
      <alignment vertical="center"/>
    </xf>
    <xf numFmtId="0" fontId="48" fillId="9" borderId="87" xfId="0" applyFont="1" applyFill="1" applyBorder="1" applyAlignment="1">
      <alignment vertical="center"/>
    </xf>
    <xf numFmtId="0" fontId="0" fillId="9" borderId="0" xfId="0" applyFill="1"/>
    <xf numFmtId="0" fontId="16" fillId="9" borderId="0" xfId="0" applyFont="1" applyFill="1" applyBorder="1"/>
    <xf numFmtId="0" fontId="16" fillId="9" borderId="91" xfId="0" applyFont="1" applyFill="1" applyBorder="1" applyAlignment="1"/>
    <xf numFmtId="0" fontId="16" fillId="9" borderId="91" xfId="0" applyFont="1" applyFill="1" applyBorder="1" applyAlignment="1">
      <alignment horizontal="center"/>
    </xf>
    <xf numFmtId="0" fontId="16" fillId="9" borderId="0" xfId="0" applyFont="1" applyFill="1" applyBorder="1" applyAlignment="1"/>
    <xf numFmtId="0" fontId="10" fillId="9" borderId="0" xfId="0" applyFont="1" applyFill="1" applyBorder="1"/>
    <xf numFmtId="0" fontId="50" fillId="9" borderId="82" xfId="0" applyFont="1" applyFill="1" applyBorder="1" applyAlignment="1">
      <alignment horizontal="center" vertical="center"/>
    </xf>
    <xf numFmtId="0" fontId="10" fillId="9" borderId="82" xfId="0" applyFont="1" applyFill="1" applyBorder="1"/>
    <xf numFmtId="0" fontId="32" fillId="9" borderId="82" xfId="0" applyFont="1" applyFill="1" applyBorder="1" applyAlignment="1">
      <alignment horizontal="center"/>
    </xf>
    <xf numFmtId="0" fontId="26" fillId="8" borderId="10" xfId="1" applyFont="1" applyFill="1" applyBorder="1" applyAlignment="1" applyProtection="1">
      <alignment horizontal="center" vertical="center"/>
      <protection locked="0"/>
    </xf>
    <xf numFmtId="0" fontId="27" fillId="8" borderId="10" xfId="1" applyFont="1" applyFill="1" applyBorder="1" applyAlignment="1">
      <alignment horizontal="center" vertical="center"/>
    </xf>
    <xf numFmtId="0" fontId="71" fillId="13" borderId="10" xfId="1" applyFont="1" applyFill="1" applyBorder="1" applyAlignment="1" applyProtection="1">
      <alignment horizontal="center" vertical="center"/>
      <protection locked="0"/>
    </xf>
    <xf numFmtId="0" fontId="72" fillId="13" borderId="10" xfId="1" applyFont="1" applyFill="1" applyBorder="1" applyAlignment="1">
      <alignment horizontal="center" vertical="center"/>
    </xf>
    <xf numFmtId="0" fontId="73" fillId="7" borderId="11" xfId="1" applyFont="1" applyFill="1" applyBorder="1" applyAlignment="1">
      <alignment horizontal="center" vertical="center" wrapText="1"/>
    </xf>
    <xf numFmtId="0" fontId="16" fillId="0" borderId="159" xfId="0" applyFont="1" applyBorder="1" applyAlignment="1">
      <alignment horizontal="center" vertical="center" wrapText="1"/>
    </xf>
    <xf numFmtId="0" fontId="16" fillId="0" borderId="160" xfId="0" applyFont="1" applyBorder="1" applyAlignment="1">
      <alignment horizontal="center" vertical="center" wrapText="1"/>
    </xf>
    <xf numFmtId="0" fontId="16" fillId="0" borderId="161" xfId="0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/>
    </xf>
    <xf numFmtId="0" fontId="16" fillId="0" borderId="151" xfId="0" applyFont="1" applyBorder="1"/>
    <xf numFmtId="0" fontId="16" fillId="0" borderId="152" xfId="0" applyFont="1" applyBorder="1"/>
    <xf numFmtId="0" fontId="16" fillId="0" borderId="154" xfId="0" applyFont="1" applyBorder="1" applyAlignment="1">
      <alignment horizontal="center" vertical="center"/>
    </xf>
    <xf numFmtId="0" fontId="16" fillId="0" borderId="154" xfId="0" applyFont="1" applyBorder="1"/>
    <xf numFmtId="0" fontId="16" fillId="0" borderId="155" xfId="0" applyFont="1" applyBorder="1"/>
    <xf numFmtId="0" fontId="16" fillId="0" borderId="157" xfId="0" applyFont="1" applyBorder="1" applyAlignment="1">
      <alignment horizontal="center" vertical="center"/>
    </xf>
    <xf numFmtId="0" fontId="16" fillId="0" borderId="157" xfId="0" applyFont="1" applyBorder="1"/>
    <xf numFmtId="0" fontId="16" fillId="0" borderId="158" xfId="0" applyFont="1" applyBorder="1"/>
    <xf numFmtId="0" fontId="34" fillId="0" borderId="0" xfId="0" applyFont="1" applyAlignment="1">
      <alignment vertical="top" wrapText="1"/>
    </xf>
    <xf numFmtId="0" fontId="59" fillId="0" borderId="162" xfId="0" applyFont="1" applyBorder="1" applyAlignment="1">
      <alignment horizontal="center" vertical="center" wrapText="1"/>
    </xf>
    <xf numFmtId="0" fontId="59" fillId="0" borderId="163" xfId="0" applyFont="1" applyBorder="1" applyAlignment="1">
      <alignment horizontal="center" vertical="center" wrapText="1"/>
    </xf>
    <xf numFmtId="0" fontId="59" fillId="0" borderId="164" xfId="0" applyFont="1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8" fillId="0" borderId="163" xfId="0" applyFont="1" applyBorder="1" applyAlignment="1">
      <alignment horizontal="left" vertical="center" wrapText="1"/>
    </xf>
    <xf numFmtId="0" fontId="60" fillId="0" borderId="163" xfId="0" applyFont="1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16" fillId="0" borderId="165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 wrapText="1"/>
    </xf>
    <xf numFmtId="0" fontId="16" fillId="0" borderId="168" xfId="0" applyFont="1" applyBorder="1" applyAlignment="1">
      <alignment horizontal="center" vertical="center" wrapText="1"/>
    </xf>
    <xf numFmtId="0" fontId="14" fillId="0" borderId="0" xfId="0" applyFont="1"/>
    <xf numFmtId="0" fontId="41" fillId="0" borderId="0" xfId="0" applyFont="1"/>
    <xf numFmtId="0" fontId="4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41" fillId="0" borderId="0" xfId="0" applyFont="1" applyBorder="1"/>
    <xf numFmtId="0" fontId="77" fillId="0" borderId="0" xfId="0" applyFont="1"/>
    <xf numFmtId="0" fontId="24" fillId="0" borderId="149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4" fillId="0" borderId="0" xfId="0" applyFont="1" applyBorder="1" applyAlignment="1">
      <alignment horizontal="justify"/>
    </xf>
    <xf numFmtId="0" fontId="76" fillId="0" borderId="0" xfId="0" applyFont="1" applyBorder="1" applyAlignment="1">
      <alignment horizontal="justify"/>
    </xf>
    <xf numFmtId="0" fontId="41" fillId="0" borderId="0" xfId="0" applyFont="1" applyBorder="1" applyAlignment="1">
      <alignment horizontal="justify"/>
    </xf>
    <xf numFmtId="0" fontId="41" fillId="0" borderId="0" xfId="0" applyFont="1" applyAlignment="1">
      <alignment horizontal="left" vertical="center" wrapText="1"/>
    </xf>
    <xf numFmtId="0" fontId="32" fillId="0" borderId="0" xfId="0" applyFont="1" applyAlignment="1"/>
    <xf numFmtId="0" fontId="32" fillId="0" borderId="0" xfId="0" applyFont="1" applyAlignment="1">
      <alignment horizontal="left" indent="2"/>
    </xf>
    <xf numFmtId="0" fontId="32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78" fillId="0" borderId="0" xfId="0" applyFont="1"/>
    <xf numFmtId="0" fontId="0" fillId="9" borderId="169" xfId="0" applyFill="1" applyBorder="1"/>
    <xf numFmtId="0" fontId="16" fillId="0" borderId="149" xfId="0" applyFont="1" applyBorder="1"/>
    <xf numFmtId="164" fontId="39" fillId="0" borderId="154" xfId="0" applyNumberFormat="1" applyFont="1" applyFill="1" applyBorder="1" applyAlignment="1" applyProtection="1">
      <alignment horizontal="center" vertical="center"/>
      <protection locked="0"/>
    </xf>
    <xf numFmtId="0" fontId="47" fillId="4" borderId="73" xfId="0" applyFont="1" applyFill="1" applyBorder="1" applyAlignment="1">
      <alignment horizontal="center" vertical="center"/>
    </xf>
    <xf numFmtId="0" fontId="47" fillId="4" borderId="76" xfId="0" applyFont="1" applyFill="1" applyBorder="1" applyAlignment="1">
      <alignment horizontal="center" vertical="center"/>
    </xf>
    <xf numFmtId="0" fontId="49" fillId="9" borderId="0" xfId="0" applyFont="1" applyFill="1" applyBorder="1" applyAlignment="1">
      <alignment horizontal="center" vertical="center"/>
    </xf>
    <xf numFmtId="166" fontId="81" fillId="10" borderId="74" xfId="0" applyNumberFormat="1" applyFont="1" applyFill="1" applyBorder="1" applyAlignment="1">
      <alignment horizontal="center" vertical="center" wrapText="1"/>
    </xf>
    <xf numFmtId="166" fontId="81" fillId="10" borderId="75" xfId="0" applyNumberFormat="1" applyFont="1" applyFill="1" applyBorder="1" applyAlignment="1">
      <alignment horizontal="center" vertical="center" wrapText="1"/>
    </xf>
    <xf numFmtId="166" fontId="81" fillId="10" borderId="77" xfId="0" applyNumberFormat="1" applyFont="1" applyFill="1" applyBorder="1" applyAlignment="1">
      <alignment horizontal="center" vertical="center" wrapText="1"/>
    </xf>
    <xf numFmtId="166" fontId="81" fillId="10" borderId="78" xfId="0" applyNumberFormat="1" applyFont="1" applyFill="1" applyBorder="1" applyAlignment="1">
      <alignment horizontal="center" vertical="center" wrapText="1"/>
    </xf>
    <xf numFmtId="0" fontId="44" fillId="9" borderId="91" xfId="0" applyFont="1" applyFill="1" applyBorder="1" applyAlignment="1">
      <alignment horizontal="center" vertical="center" wrapText="1"/>
    </xf>
    <xf numFmtId="0" fontId="44" fillId="9" borderId="0" xfId="0" applyFont="1" applyFill="1" applyBorder="1" applyAlignment="1">
      <alignment horizontal="center" vertical="center" wrapText="1"/>
    </xf>
    <xf numFmtId="0" fontId="16" fillId="9" borderId="9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32" fillId="3" borderId="63" xfId="0" applyFont="1" applyFill="1" applyBorder="1" applyAlignment="1" applyProtection="1">
      <alignment horizontal="left" vertical="center"/>
      <protection locked="0"/>
    </xf>
    <xf numFmtId="0" fontId="32" fillId="3" borderId="65" xfId="0" applyFont="1" applyFill="1" applyBorder="1" applyAlignment="1" applyProtection="1">
      <alignment horizontal="left" vertical="center"/>
      <protection locked="0"/>
    </xf>
    <xf numFmtId="0" fontId="32" fillId="3" borderId="89" xfId="0" applyFont="1" applyFill="1" applyBorder="1" applyAlignment="1" applyProtection="1">
      <alignment horizontal="left" vertical="center"/>
      <protection locked="0"/>
    </xf>
    <xf numFmtId="0" fontId="64" fillId="6" borderId="0" xfId="0" applyFont="1" applyFill="1" applyBorder="1" applyAlignment="1">
      <alignment horizontal="left" vertical="center" wrapText="1"/>
    </xf>
    <xf numFmtId="0" fontId="63" fillId="6" borderId="0" xfId="0" applyFont="1" applyFill="1" applyBorder="1" applyAlignment="1">
      <alignment horizontal="center" vertical="center"/>
    </xf>
    <xf numFmtId="0" fontId="64" fillId="12" borderId="112" xfId="1" applyFont="1" applyFill="1" applyBorder="1" applyAlignment="1">
      <alignment horizontal="center" vertical="center" wrapText="1"/>
    </xf>
    <xf numFmtId="0" fontId="64" fillId="12" borderId="146" xfId="1" applyFont="1" applyFill="1" applyBorder="1" applyAlignment="1">
      <alignment horizontal="center" vertical="center" wrapText="1"/>
    </xf>
    <xf numFmtId="0" fontId="64" fillId="12" borderId="145" xfId="1" applyFont="1" applyFill="1" applyBorder="1" applyAlignment="1">
      <alignment horizontal="center" vertical="center" wrapText="1"/>
    </xf>
    <xf numFmtId="0" fontId="64" fillId="12" borderId="147" xfId="1" applyFont="1" applyFill="1" applyBorder="1" applyAlignment="1">
      <alignment horizontal="center" vertical="center" wrapText="1"/>
    </xf>
    <xf numFmtId="0" fontId="69" fillId="6" borderId="33" xfId="0" applyFont="1" applyFill="1" applyBorder="1" applyAlignment="1">
      <alignment horizontal="center" vertical="center" wrapText="1"/>
    </xf>
    <xf numFmtId="0" fontId="69" fillId="6" borderId="34" xfId="0" applyFont="1" applyFill="1" applyBorder="1" applyAlignment="1">
      <alignment horizontal="center" vertical="center" wrapText="1"/>
    </xf>
    <xf numFmtId="0" fontId="69" fillId="6" borderId="35" xfId="0" applyFont="1" applyFill="1" applyBorder="1" applyAlignment="1">
      <alignment horizontal="center" vertical="center" wrapText="1"/>
    </xf>
    <xf numFmtId="0" fontId="69" fillId="6" borderId="36" xfId="0" applyFont="1" applyFill="1" applyBorder="1" applyAlignment="1">
      <alignment horizontal="center" vertical="center" wrapText="1"/>
    </xf>
    <xf numFmtId="0" fontId="67" fillId="0" borderId="142" xfId="0" applyFont="1" applyFill="1" applyBorder="1" applyAlignment="1" applyProtection="1">
      <alignment horizontal="center" vertical="center"/>
      <protection locked="0"/>
    </xf>
    <xf numFmtId="0" fontId="67" fillId="0" borderId="143" xfId="0" applyFont="1" applyFill="1" applyBorder="1" applyAlignment="1" applyProtection="1">
      <alignment horizontal="center" vertical="center"/>
      <protection locked="0"/>
    </xf>
    <xf numFmtId="0" fontId="67" fillId="0" borderId="144" xfId="0" applyFont="1" applyFill="1" applyBorder="1" applyAlignment="1" applyProtection="1">
      <alignment horizontal="center" vertical="center"/>
      <protection locked="0"/>
    </xf>
    <xf numFmtId="49" fontId="67" fillId="0" borderId="142" xfId="0" applyNumberFormat="1" applyFont="1" applyFill="1" applyBorder="1" applyAlignment="1" applyProtection="1">
      <alignment horizontal="center" vertical="center"/>
      <protection locked="0"/>
    </xf>
    <xf numFmtId="49" fontId="67" fillId="0" borderId="143" xfId="0" applyNumberFormat="1" applyFont="1" applyFill="1" applyBorder="1" applyAlignment="1" applyProtection="1">
      <alignment horizontal="center" vertical="center"/>
      <protection locked="0"/>
    </xf>
    <xf numFmtId="49" fontId="67" fillId="0" borderId="144" xfId="0" applyNumberFormat="1" applyFont="1" applyFill="1" applyBorder="1" applyAlignment="1" applyProtection="1">
      <alignment horizontal="center" vertical="center"/>
      <protection locked="0"/>
    </xf>
    <xf numFmtId="0" fontId="32" fillId="3" borderId="60" xfId="0" applyFont="1" applyFill="1" applyBorder="1" applyAlignment="1" applyProtection="1">
      <alignment horizontal="left" vertical="center"/>
      <protection locked="0"/>
    </xf>
    <xf numFmtId="0" fontId="32" fillId="3" borderId="66" xfId="0" applyFont="1" applyFill="1" applyBorder="1" applyAlignment="1" applyProtection="1">
      <alignment horizontal="left" vertical="center"/>
      <protection locked="0"/>
    </xf>
    <xf numFmtId="0" fontId="32" fillId="3" borderId="88" xfId="0" applyFont="1" applyFill="1" applyBorder="1" applyAlignment="1" applyProtection="1">
      <alignment horizontal="left" vertical="center"/>
      <protection locked="0"/>
    </xf>
    <xf numFmtId="0" fontId="32" fillId="3" borderId="61" xfId="0" applyFont="1" applyFill="1" applyBorder="1" applyAlignment="1" applyProtection="1">
      <alignment horizontal="left" vertical="center"/>
      <protection locked="0"/>
    </xf>
    <xf numFmtId="0" fontId="32" fillId="3" borderId="64" xfId="0" applyFont="1" applyFill="1" applyBorder="1" applyAlignment="1" applyProtection="1">
      <alignment horizontal="left" vertical="center"/>
      <protection locked="0"/>
    </xf>
    <xf numFmtId="0" fontId="32" fillId="3" borderId="90" xfId="0" applyFont="1" applyFill="1" applyBorder="1" applyAlignment="1" applyProtection="1">
      <alignment horizontal="left" vertical="center"/>
      <protection locked="0"/>
    </xf>
    <xf numFmtId="0" fontId="48" fillId="9" borderId="0" xfId="0" applyFont="1" applyFill="1" applyBorder="1" applyAlignment="1">
      <alignment horizontal="center" vertical="center"/>
    </xf>
    <xf numFmtId="0" fontId="48" fillId="9" borderId="87" xfId="0" applyFont="1" applyFill="1" applyBorder="1" applyAlignment="1">
      <alignment horizontal="center" vertical="center"/>
    </xf>
    <xf numFmtId="0" fontId="50" fillId="11" borderId="79" xfId="0" applyFont="1" applyFill="1" applyBorder="1" applyAlignment="1">
      <alignment horizontal="center" vertical="center"/>
    </xf>
    <xf numFmtId="0" fontId="50" fillId="11" borderId="80" xfId="0" applyFont="1" applyFill="1" applyBorder="1" applyAlignment="1">
      <alignment horizontal="center" vertical="center"/>
    </xf>
    <xf numFmtId="0" fontId="50" fillId="11" borderId="81" xfId="0" applyFont="1" applyFill="1" applyBorder="1" applyAlignment="1">
      <alignment horizontal="center" vertical="center"/>
    </xf>
    <xf numFmtId="0" fontId="32" fillId="11" borderId="82" xfId="0" applyFont="1" applyFill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2" fillId="11" borderId="83" xfId="0" applyFont="1" applyFill="1" applyBorder="1" applyAlignment="1">
      <alignment horizontal="center"/>
    </xf>
    <xf numFmtId="0" fontId="32" fillId="11" borderId="84" xfId="0" applyFont="1" applyFill="1" applyBorder="1" applyAlignment="1">
      <alignment horizontal="center"/>
    </xf>
    <xf numFmtId="0" fontId="32" fillId="11" borderId="85" xfId="0" applyFont="1" applyFill="1" applyBorder="1" applyAlignment="1">
      <alignment horizontal="center"/>
    </xf>
    <xf numFmtId="0" fontId="32" fillId="11" borderId="86" xfId="0" applyFont="1" applyFill="1" applyBorder="1" applyAlignment="1">
      <alignment horizontal="center"/>
    </xf>
    <xf numFmtId="0" fontId="85" fillId="9" borderId="0" xfId="0" applyFont="1" applyFill="1" applyBorder="1" applyAlignment="1">
      <alignment horizontal="center" vertical="center"/>
    </xf>
    <xf numFmtId="0" fontId="85" fillId="9" borderId="87" xfId="0" applyFont="1" applyFill="1" applyBorder="1" applyAlignment="1">
      <alignment horizontal="center" vertical="center"/>
    </xf>
    <xf numFmtId="0" fontId="35" fillId="0" borderId="0" xfId="1" applyFont="1" applyBorder="1" applyAlignment="1" applyProtection="1">
      <alignment horizontal="center" vertical="top"/>
      <protection hidden="1"/>
    </xf>
    <xf numFmtId="0" fontId="35" fillId="0" borderId="0" xfId="1" applyFont="1" applyBorder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alignment horizontal="center" vertical="top"/>
      <protection hidden="1"/>
    </xf>
    <xf numFmtId="0" fontId="30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1" fillId="0" borderId="31" xfId="3" applyFont="1" applyBorder="1" applyAlignment="1" applyProtection="1">
      <alignment horizontal="right" vertical="center"/>
      <protection hidden="1"/>
    </xf>
    <xf numFmtId="0" fontId="31" fillId="0" borderId="32" xfId="3" applyFont="1" applyBorder="1" applyAlignment="1" applyProtection="1">
      <alignment horizontal="right" vertical="center"/>
      <protection hidden="1"/>
    </xf>
    <xf numFmtId="0" fontId="31" fillId="0" borderId="68" xfId="3" applyFont="1" applyBorder="1" applyAlignment="1" applyProtection="1">
      <alignment horizontal="right" vertical="center"/>
      <protection hidden="1"/>
    </xf>
    <xf numFmtId="0" fontId="7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30" xfId="3" applyFont="1" applyBorder="1" applyAlignment="1" applyProtection="1">
      <alignment horizontal="center" vertical="center" wrapText="1"/>
      <protection hidden="1"/>
    </xf>
    <xf numFmtId="0" fontId="29" fillId="0" borderId="27" xfId="3" applyFont="1" applyBorder="1" applyAlignment="1" applyProtection="1">
      <alignment horizontal="center" vertical="center" wrapText="1"/>
      <protection hidden="1"/>
    </xf>
    <xf numFmtId="0" fontId="29" fillId="0" borderId="28" xfId="3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52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51" fillId="0" borderId="9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0" borderId="92" xfId="0" applyFont="1" applyBorder="1" applyAlignment="1">
      <alignment horizontal="center" vertical="center" wrapText="1"/>
    </xf>
    <xf numFmtId="0" fontId="51" fillId="0" borderId="104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center" vertical="center" wrapText="1"/>
    </xf>
    <xf numFmtId="0" fontId="51" fillId="0" borderId="105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51" fillId="0" borderId="112" xfId="0" applyFont="1" applyBorder="1" applyAlignment="1">
      <alignment horizontal="center" vertical="center" wrapText="1"/>
    </xf>
    <xf numFmtId="165" fontId="51" fillId="0" borderId="116" xfId="0" applyNumberFormat="1" applyFont="1" applyBorder="1" applyAlignment="1">
      <alignment horizontal="center" vertical="center" wrapText="1"/>
    </xf>
    <xf numFmtId="165" fontId="51" fillId="0" borderId="1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4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5" fontId="51" fillId="0" borderId="94" xfId="0" applyNumberFormat="1" applyFont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8" fillId="0" borderId="41" xfId="0" applyFont="1" applyBorder="1" applyAlignment="1" applyProtection="1">
      <alignment horizontal="center" vertical="center" wrapText="1"/>
      <protection hidden="1"/>
    </xf>
    <xf numFmtId="0" fontId="38" fillId="0" borderId="44" xfId="0" applyFont="1" applyBorder="1" applyAlignment="1" applyProtection="1">
      <alignment horizontal="center" vertical="center" wrapText="1"/>
      <protection hidden="1"/>
    </xf>
    <xf numFmtId="0" fontId="38" fillId="0" borderId="42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42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center" vertical="center" wrapText="1"/>
      <protection hidden="1"/>
    </xf>
    <xf numFmtId="0" fontId="38" fillId="0" borderId="43" xfId="0" applyFont="1" applyBorder="1" applyAlignment="1" applyProtection="1">
      <alignment horizontal="center" vertical="center" wrapText="1"/>
      <protection hidden="1"/>
    </xf>
    <xf numFmtId="0" fontId="38" fillId="0" borderId="45" xfId="0" applyFont="1" applyBorder="1" applyAlignment="1" applyProtection="1">
      <alignment horizontal="center" vertical="center" wrapText="1"/>
      <protection hidden="1"/>
    </xf>
    <xf numFmtId="0" fontId="39" fillId="0" borderId="47" xfId="0" applyFont="1" applyBorder="1" applyAlignment="1" applyProtection="1">
      <alignment horizontal="center" vertical="center"/>
      <protection hidden="1"/>
    </xf>
    <xf numFmtId="0" fontId="39" fillId="0" borderId="48" xfId="0" applyFont="1" applyBorder="1" applyAlignment="1" applyProtection="1">
      <alignment horizontal="center" vertical="center"/>
      <protection hidden="1"/>
    </xf>
    <xf numFmtId="0" fontId="38" fillId="0" borderId="48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41" fillId="0" borderId="0" xfId="0" applyFont="1" applyAlignment="1">
      <alignment horizontal="center"/>
    </xf>
    <xf numFmtId="0" fontId="41" fillId="0" borderId="39" xfId="0" applyFont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right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4" fillId="0" borderId="123" xfId="0" applyFont="1" applyBorder="1" applyAlignment="1">
      <alignment horizontal="center" vertical="center" wrapText="1"/>
    </xf>
    <xf numFmtId="0" fontId="54" fillId="0" borderId="101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4" fillId="0" borderId="130" xfId="0" applyFont="1" applyBorder="1" applyAlignment="1">
      <alignment horizontal="center" vertical="center" wrapText="1"/>
    </xf>
    <xf numFmtId="0" fontId="54" fillId="0" borderId="131" xfId="0" applyFont="1" applyBorder="1" applyAlignment="1">
      <alignment horizontal="center" vertical="center" wrapText="1"/>
    </xf>
    <xf numFmtId="0" fontId="54" fillId="0" borderId="138" xfId="0" applyFont="1" applyBorder="1" applyAlignment="1">
      <alignment horizontal="center" vertical="center" wrapText="1"/>
    </xf>
    <xf numFmtId="0" fontId="54" fillId="0" borderId="132" xfId="0" applyFont="1" applyBorder="1" applyAlignment="1">
      <alignment horizontal="center" vertical="center" wrapText="1"/>
    </xf>
    <xf numFmtId="0" fontId="54" fillId="0" borderId="133" xfId="0" applyFont="1" applyBorder="1" applyAlignment="1">
      <alignment horizontal="center" vertical="center" wrapText="1"/>
    </xf>
    <xf numFmtId="0" fontId="54" fillId="0" borderId="139" xfId="0" applyFont="1" applyBorder="1" applyAlignment="1">
      <alignment horizontal="center" vertical="center" wrapText="1"/>
    </xf>
    <xf numFmtId="0" fontId="54" fillId="0" borderId="12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0" xfId="0" applyFont="1" applyBorder="1" applyAlignment="1">
      <alignment horizontal="center" vertical="center" wrapText="1"/>
    </xf>
    <xf numFmtId="0" fontId="54" fillId="0" borderId="12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6" fillId="0" borderId="153" xfId="0" applyFont="1" applyBorder="1" applyAlignment="1">
      <alignment horizontal="center" vertical="center"/>
    </xf>
    <xf numFmtId="165" fontId="16" fillId="0" borderId="154" xfId="0" applyNumberFormat="1" applyFont="1" applyBorder="1" applyAlignment="1">
      <alignment horizontal="center" vertical="center"/>
    </xf>
    <xf numFmtId="0" fontId="16" fillId="0" borderId="156" xfId="0" applyFont="1" applyBorder="1" applyAlignment="1">
      <alignment horizontal="center" vertical="center"/>
    </xf>
    <xf numFmtId="165" fontId="16" fillId="0" borderId="15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150" xfId="0" applyFont="1" applyBorder="1" applyAlignment="1">
      <alignment horizontal="center" vertical="center"/>
    </xf>
    <xf numFmtId="165" fontId="16" fillId="0" borderId="15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/>
    </xf>
    <xf numFmtId="0" fontId="77" fillId="0" borderId="14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 indent="1"/>
    </xf>
    <xf numFmtId="0" fontId="3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7" xfId="3"/>
    <cellStyle name="Style 1" xfId="2"/>
  </cellStyles>
  <dxfs count="2">
    <dxf>
      <font>
        <condense val="0"/>
        <extend val="0"/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00FF"/>
      <color rgb="FF66FF66"/>
      <color rgb="FF99FF99"/>
      <color rgb="FF000000"/>
      <color rgb="FFFFCCFF"/>
      <color rgb="FFCCFFFF"/>
      <color rgb="FFBEE9F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oforma-IV'!Print_Area"/><Relationship Id="rId13" Type="http://schemas.openxmlformats.org/officeDocument/2006/relationships/hyperlink" Target="#'Proforma-VI'!Print_Area"/><Relationship Id="rId18" Type="http://schemas.openxmlformats.org/officeDocument/2006/relationships/hyperlink" Target="#'Balance TA &amp; DA'!A1"/><Relationship Id="rId3" Type="http://schemas.openxmlformats.org/officeDocument/2006/relationships/hyperlink" Target="#'Proforma-III'!Print_Area"/><Relationship Id="rId21" Type="http://schemas.openxmlformats.org/officeDocument/2006/relationships/hyperlink" Target="#'Exams Staff'!A1"/><Relationship Id="rId7" Type="http://schemas.openxmlformats.org/officeDocument/2006/relationships/hyperlink" Target="#Attendance!A1"/><Relationship Id="rId12" Type="http://schemas.openxmlformats.org/officeDocument/2006/relationships/hyperlink" Target="#'Relieving certificate'!A1"/><Relationship Id="rId17" Type="http://schemas.openxmlformats.org/officeDocument/2006/relationships/hyperlink" Target="#'Speed Post Account'!A1"/><Relationship Id="rId2" Type="http://schemas.openxmlformats.org/officeDocument/2006/relationships/hyperlink" Target="#Seating!Print_Area"/><Relationship Id="rId16" Type="http://schemas.openxmlformats.org/officeDocument/2006/relationships/hyperlink" Target="#'Consolidated Absentees'!A1"/><Relationship Id="rId20" Type="http://schemas.openxmlformats.org/officeDocument/2006/relationships/hyperlink" Target="#Receipt!A1"/><Relationship Id="rId1" Type="http://schemas.openxmlformats.org/officeDocument/2006/relationships/hyperlink" Target="#'DO Dairy'!Print_Area"/><Relationship Id="rId6" Type="http://schemas.openxmlformats.org/officeDocument/2006/relationships/hyperlink" Target="#'Q P A'!Print_Area"/><Relationship Id="rId11" Type="http://schemas.openxmlformats.org/officeDocument/2006/relationships/hyperlink" Target="#'TA&amp; DA'!A1"/><Relationship Id="rId5" Type="http://schemas.openxmlformats.org/officeDocument/2006/relationships/hyperlink" Target="#'Proforma-V'!Print_Area"/><Relationship Id="rId15" Type="http://schemas.openxmlformats.org/officeDocument/2006/relationships/hyperlink" Target="#'Attendance of Exam staff'!A1"/><Relationship Id="rId10" Type="http://schemas.openxmlformats.org/officeDocument/2006/relationships/hyperlink" Target="#'Chief Letter'!A1"/><Relationship Id="rId19" Type="http://schemas.openxmlformats.org/officeDocument/2006/relationships/hyperlink" Target="#Remuneration!A1"/><Relationship Id="rId4" Type="http://schemas.openxmlformats.org/officeDocument/2006/relationships/hyperlink" Target="#Absentees!A1"/><Relationship Id="rId9" Type="http://schemas.openxmlformats.org/officeDocument/2006/relationships/image" Target="../media/image1.jpeg"/><Relationship Id="rId14" Type="http://schemas.openxmlformats.org/officeDocument/2006/relationships/hyperlink" Target="#'Proforma-II'!Print_Area"/><Relationship Id="rId22" Type="http://schemas.openxmlformats.org/officeDocument/2006/relationships/hyperlink" Target="#'Visitors Dairy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47625</xdr:rowOff>
    </xdr:from>
    <xdr:to>
      <xdr:col>3</xdr:col>
      <xdr:colOff>304800</xdr:colOff>
      <xdr:row>19</xdr:row>
      <xdr:rowOff>175260</xdr:rowOff>
    </xdr:to>
    <xdr:sp macro="" textlink="">
      <xdr:nvSpPr>
        <xdr:cNvPr id="3" name="Oval 2">
          <a:hlinkClick xmlns:r="http://schemas.openxmlformats.org/officeDocument/2006/relationships" r:id="rId1"/>
        </xdr:cNvPr>
        <xdr:cNvSpPr/>
      </xdr:nvSpPr>
      <xdr:spPr>
        <a:xfrm>
          <a:off x="400050" y="4200525"/>
          <a:ext cx="914400" cy="365760"/>
        </a:xfrm>
        <a:prstGeom prst="ellipse">
          <a:avLst/>
        </a:prstGeom>
        <a:gradFill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9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DO  Dairy</a:t>
          </a:r>
        </a:p>
      </xdr:txBody>
    </xdr:sp>
    <xdr:clientData/>
  </xdr:twoCellAnchor>
  <xdr:twoCellAnchor>
    <xdr:from>
      <xdr:col>3</xdr:col>
      <xdr:colOff>447675</xdr:colOff>
      <xdr:row>18</xdr:row>
      <xdr:rowOff>28575</xdr:rowOff>
    </xdr:from>
    <xdr:to>
      <xdr:col>5</xdr:col>
      <xdr:colOff>142875</xdr:colOff>
      <xdr:row>19</xdr:row>
      <xdr:rowOff>156210</xdr:rowOff>
    </xdr:to>
    <xdr:sp macro="" textlink="">
      <xdr:nvSpPr>
        <xdr:cNvPr id="4" name="Oval 3">
          <a:hlinkClick xmlns:r="http://schemas.openxmlformats.org/officeDocument/2006/relationships" r:id="rId2"/>
        </xdr:cNvPr>
        <xdr:cNvSpPr/>
      </xdr:nvSpPr>
      <xdr:spPr>
        <a:xfrm>
          <a:off x="1457325" y="4181475"/>
          <a:ext cx="914400" cy="365760"/>
        </a:xfrm>
        <a:prstGeom prst="ellipse">
          <a:avLst/>
        </a:prstGeom>
        <a:gradFill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50" b="1">
              <a:solidFill>
                <a:srgbClr val="FFFF00"/>
              </a:solidFill>
              <a:latin typeface="+mj-lt"/>
            </a:rPr>
            <a:t>Seating</a:t>
          </a:r>
        </a:p>
      </xdr:txBody>
    </xdr:sp>
    <xdr:clientData/>
  </xdr:twoCellAnchor>
  <xdr:twoCellAnchor>
    <xdr:from>
      <xdr:col>5</xdr:col>
      <xdr:colOff>333375</xdr:colOff>
      <xdr:row>19</xdr:row>
      <xdr:rowOff>190500</xdr:rowOff>
    </xdr:from>
    <xdr:to>
      <xdr:col>6</xdr:col>
      <xdr:colOff>0</xdr:colOff>
      <xdr:row>21</xdr:row>
      <xdr:rowOff>89535</xdr:rowOff>
    </xdr:to>
    <xdr:sp macro="" textlink="">
      <xdr:nvSpPr>
        <xdr:cNvPr id="6" name="Oval 5">
          <a:hlinkClick xmlns:r="http://schemas.openxmlformats.org/officeDocument/2006/relationships" r:id="rId3"/>
        </xdr:cNvPr>
        <xdr:cNvSpPr/>
      </xdr:nvSpPr>
      <xdr:spPr>
        <a:xfrm>
          <a:off x="2562225" y="4391025"/>
          <a:ext cx="914400" cy="365760"/>
        </a:xfrm>
        <a:prstGeom prst="ellipse">
          <a:avLst/>
        </a:prstGeom>
        <a:gradFill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rgbClr val="FFFF00"/>
              </a:solidFill>
              <a:latin typeface="+mj-lt"/>
              <a:ea typeface="+mn-ea"/>
              <a:cs typeface="+mn-cs"/>
            </a:rPr>
            <a:t>Proforma  III</a:t>
          </a:r>
          <a:endParaRPr lang="en-US" sz="900" b="1">
            <a:solidFill>
              <a:srgbClr val="FFFF00"/>
            </a:solidFill>
            <a:latin typeface="+mj-lt"/>
          </a:endParaRPr>
        </a:p>
      </xdr:txBody>
    </xdr:sp>
    <xdr:clientData/>
  </xdr:twoCellAnchor>
  <xdr:twoCellAnchor>
    <xdr:from>
      <xdr:col>3</xdr:col>
      <xdr:colOff>495300</xdr:colOff>
      <xdr:row>21</xdr:row>
      <xdr:rowOff>190500</xdr:rowOff>
    </xdr:from>
    <xdr:to>
      <xdr:col>5</xdr:col>
      <xdr:colOff>190500</xdr:colOff>
      <xdr:row>23</xdr:row>
      <xdr:rowOff>137160</xdr:rowOff>
    </xdr:to>
    <xdr:sp macro="" textlink="">
      <xdr:nvSpPr>
        <xdr:cNvPr id="7" name="Oval 6">
          <a:hlinkClick xmlns:r="http://schemas.openxmlformats.org/officeDocument/2006/relationships" r:id="rId4"/>
        </xdr:cNvPr>
        <xdr:cNvSpPr/>
      </xdr:nvSpPr>
      <xdr:spPr>
        <a:xfrm>
          <a:off x="1504950" y="4857750"/>
          <a:ext cx="914400" cy="365760"/>
        </a:xfrm>
        <a:prstGeom prst="ellipse">
          <a:avLst/>
        </a:prstGeom>
        <a:gradFill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chemeClr val="bg2">
                  <a:lumMod val="10000"/>
                </a:schemeClr>
              </a:solidFill>
              <a:latin typeface="+mj-lt"/>
            </a:rPr>
            <a:t>Absentees</a:t>
          </a:r>
        </a:p>
      </xdr:txBody>
    </xdr:sp>
    <xdr:clientData/>
  </xdr:twoCellAnchor>
  <xdr:twoCellAnchor>
    <xdr:from>
      <xdr:col>6</xdr:col>
      <xdr:colOff>1085850</xdr:colOff>
      <xdr:row>19</xdr:row>
      <xdr:rowOff>219075</xdr:rowOff>
    </xdr:from>
    <xdr:to>
      <xdr:col>7</xdr:col>
      <xdr:colOff>752475</xdr:colOff>
      <xdr:row>21</xdr:row>
      <xdr:rowOff>118110</xdr:rowOff>
    </xdr:to>
    <xdr:sp macro="" textlink="">
      <xdr:nvSpPr>
        <xdr:cNvPr id="8" name="Oval 7">
          <a:hlinkClick xmlns:r="http://schemas.openxmlformats.org/officeDocument/2006/relationships" r:id="rId5"/>
        </xdr:cNvPr>
        <xdr:cNvSpPr/>
      </xdr:nvSpPr>
      <xdr:spPr>
        <a:xfrm>
          <a:off x="4562475" y="4419600"/>
          <a:ext cx="914400" cy="365760"/>
        </a:xfrm>
        <a:prstGeom prst="ellipse">
          <a:avLst/>
        </a:prstGeom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800" b="1">
              <a:solidFill>
                <a:srgbClr val="FF0000"/>
              </a:solidFill>
              <a:latin typeface="+mj-lt"/>
              <a:ea typeface="+mn-ea"/>
              <a:cs typeface="+mn-cs"/>
            </a:rPr>
            <a:t>Proforma  V</a:t>
          </a:r>
          <a:endParaRPr lang="en-US" sz="800">
            <a:solidFill>
              <a:srgbClr val="FF0000"/>
            </a:solidFill>
            <a:latin typeface="+mj-lt"/>
          </a:endParaRPr>
        </a:p>
      </xdr:txBody>
    </xdr:sp>
    <xdr:clientData/>
  </xdr:twoCellAnchor>
  <xdr:twoCellAnchor>
    <xdr:from>
      <xdr:col>5</xdr:col>
      <xdr:colOff>257175</xdr:colOff>
      <xdr:row>18</xdr:row>
      <xdr:rowOff>28575</xdr:rowOff>
    </xdr:from>
    <xdr:to>
      <xdr:col>5</xdr:col>
      <xdr:colOff>1171575</xdr:colOff>
      <xdr:row>19</xdr:row>
      <xdr:rowOff>156210</xdr:rowOff>
    </xdr:to>
    <xdr:sp macro="" textlink="">
      <xdr:nvSpPr>
        <xdr:cNvPr id="9" name="Oval 8">
          <a:hlinkClick xmlns:r="http://schemas.openxmlformats.org/officeDocument/2006/relationships" r:id="rId6"/>
        </xdr:cNvPr>
        <xdr:cNvSpPr/>
      </xdr:nvSpPr>
      <xdr:spPr>
        <a:xfrm>
          <a:off x="2486025" y="4181475"/>
          <a:ext cx="914400" cy="365760"/>
        </a:xfrm>
        <a:prstGeom prst="ellipse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+mj-lt"/>
            </a:rPr>
            <a:t>Q  P A</a:t>
          </a:r>
        </a:p>
      </xdr:txBody>
    </xdr:sp>
    <xdr:clientData/>
  </xdr:twoCellAnchor>
  <xdr:twoCellAnchor>
    <xdr:from>
      <xdr:col>2</xdr:col>
      <xdr:colOff>28575</xdr:colOff>
      <xdr:row>19</xdr:row>
      <xdr:rowOff>228600</xdr:rowOff>
    </xdr:from>
    <xdr:to>
      <xdr:col>3</xdr:col>
      <xdr:colOff>333375</xdr:colOff>
      <xdr:row>21</xdr:row>
      <xdr:rowOff>127635</xdr:rowOff>
    </xdr:to>
    <xdr:sp macro="" textlink="">
      <xdr:nvSpPr>
        <xdr:cNvPr id="11" name="Oval 10">
          <a:hlinkClick xmlns:r="http://schemas.openxmlformats.org/officeDocument/2006/relationships" r:id="rId7"/>
        </xdr:cNvPr>
        <xdr:cNvSpPr/>
      </xdr:nvSpPr>
      <xdr:spPr>
        <a:xfrm>
          <a:off x="428625" y="4429125"/>
          <a:ext cx="914400" cy="365760"/>
        </a:xfrm>
        <a:prstGeom prst="ellipse">
          <a:avLst/>
        </a:prstGeom>
        <a:gradFill flip="none"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2700000" scaled="1"/>
          <a:tileRect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chemeClr val="dk1"/>
              </a:solidFill>
              <a:latin typeface="+mj-lt"/>
              <a:ea typeface="+mn-ea"/>
              <a:cs typeface="+mn-cs"/>
            </a:rPr>
            <a:t>Attendance</a:t>
          </a:r>
          <a:endParaRPr lang="en-US" sz="900">
            <a:latin typeface="+mj-lt"/>
          </a:endParaRPr>
        </a:p>
      </xdr:txBody>
    </xdr:sp>
    <xdr:clientData/>
  </xdr:twoCellAnchor>
  <xdr:twoCellAnchor>
    <xdr:from>
      <xdr:col>6</xdr:col>
      <xdr:colOff>85725</xdr:colOff>
      <xdr:row>19</xdr:row>
      <xdr:rowOff>219075</xdr:rowOff>
    </xdr:from>
    <xdr:to>
      <xdr:col>6</xdr:col>
      <xdr:colOff>1000125</xdr:colOff>
      <xdr:row>21</xdr:row>
      <xdr:rowOff>118110</xdr:rowOff>
    </xdr:to>
    <xdr:sp macro="" textlink="">
      <xdr:nvSpPr>
        <xdr:cNvPr id="12" name="Oval 11">
          <a:hlinkClick xmlns:r="http://schemas.openxmlformats.org/officeDocument/2006/relationships" r:id="rId8"/>
        </xdr:cNvPr>
        <xdr:cNvSpPr/>
      </xdr:nvSpPr>
      <xdr:spPr>
        <a:xfrm>
          <a:off x="3562350" y="4419600"/>
          <a:ext cx="914400" cy="365760"/>
        </a:xfrm>
        <a:prstGeom prst="ellipse">
          <a:avLst/>
        </a:prstGeom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chemeClr val="tx1"/>
              </a:solidFill>
              <a:latin typeface="+mj-lt"/>
              <a:ea typeface="+mn-ea"/>
              <a:cs typeface="+mn-cs"/>
            </a:rPr>
            <a:t>Proforma  IV</a:t>
          </a:r>
          <a:endParaRPr lang="en-US" sz="900">
            <a:solidFill>
              <a:schemeClr val="tx1"/>
            </a:solidFill>
            <a:latin typeface="+mj-lt"/>
          </a:endParaRPr>
        </a:p>
      </xdr:txBody>
    </xdr:sp>
    <xdr:clientData/>
  </xdr:twoCellAnchor>
  <xdr:twoCellAnchor editAs="oneCell">
    <xdr:from>
      <xdr:col>14</xdr:col>
      <xdr:colOff>114300</xdr:colOff>
      <xdr:row>23</xdr:row>
      <xdr:rowOff>85725</xdr:rowOff>
    </xdr:from>
    <xdr:to>
      <xdr:col>18</xdr:col>
      <xdr:colOff>493395</xdr:colOff>
      <xdr:row>29</xdr:row>
      <xdr:rowOff>177165</xdr:rowOff>
    </xdr:to>
    <xdr:pic>
      <xdr:nvPicPr>
        <xdr:cNvPr id="13" name="Picture 12" descr="014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439275" y="5172075"/>
          <a:ext cx="1950720" cy="1463040"/>
        </a:xfrm>
        <a:prstGeom prst="roundRect">
          <a:avLst>
            <a:gd name="adj" fmla="val 16667"/>
          </a:avLst>
        </a:prstGeom>
        <a:ln>
          <a:solidFill>
            <a:srgbClr val="FFFF00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28575</xdr:colOff>
      <xdr:row>23</xdr:row>
      <xdr:rowOff>219075</xdr:rowOff>
    </xdr:from>
    <xdr:to>
      <xdr:col>3</xdr:col>
      <xdr:colOff>333375</xdr:colOff>
      <xdr:row>25</xdr:row>
      <xdr:rowOff>127635</xdr:rowOff>
    </xdr:to>
    <xdr:sp macro="" textlink="">
      <xdr:nvSpPr>
        <xdr:cNvPr id="14" name="Oval 13">
          <a:hlinkClick xmlns:r="http://schemas.openxmlformats.org/officeDocument/2006/relationships" r:id="rId10"/>
        </xdr:cNvPr>
        <xdr:cNvSpPr/>
      </xdr:nvSpPr>
      <xdr:spPr>
        <a:xfrm>
          <a:off x="428625" y="5305425"/>
          <a:ext cx="914400" cy="365760"/>
        </a:xfrm>
        <a:prstGeom prst="ellipse">
          <a:avLst/>
        </a:prstGeom>
        <a:gradFill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9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Cheif</a:t>
          </a:r>
          <a:r>
            <a:rPr lang="en-US" sz="9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 Letter</a:t>
          </a:r>
          <a:endParaRPr lang="en-US" sz="9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j-lt"/>
          </a:endParaRPr>
        </a:p>
      </xdr:txBody>
    </xdr:sp>
    <xdr:clientData/>
  </xdr:twoCellAnchor>
  <xdr:twoCellAnchor>
    <xdr:from>
      <xdr:col>3</xdr:col>
      <xdr:colOff>476250</xdr:colOff>
      <xdr:row>23</xdr:row>
      <xdr:rowOff>200025</xdr:rowOff>
    </xdr:from>
    <xdr:to>
      <xdr:col>5</xdr:col>
      <xdr:colOff>171450</xdr:colOff>
      <xdr:row>25</xdr:row>
      <xdr:rowOff>108585</xdr:rowOff>
    </xdr:to>
    <xdr:sp macro="" textlink="">
      <xdr:nvSpPr>
        <xdr:cNvPr id="15" name="Oval 14">
          <a:hlinkClick xmlns:r="http://schemas.openxmlformats.org/officeDocument/2006/relationships" r:id="rId11"/>
        </xdr:cNvPr>
        <xdr:cNvSpPr/>
      </xdr:nvSpPr>
      <xdr:spPr>
        <a:xfrm>
          <a:off x="1485900" y="5286375"/>
          <a:ext cx="914400" cy="365760"/>
        </a:xfrm>
        <a:prstGeom prst="ellipse">
          <a:avLst/>
        </a:prstGeom>
        <a:gradFill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50" b="1">
              <a:solidFill>
                <a:srgbClr val="FFFF00"/>
              </a:solidFill>
              <a:latin typeface="+mj-lt"/>
            </a:rPr>
            <a:t>TA</a:t>
          </a:r>
          <a:r>
            <a:rPr lang="en-US" sz="1050" b="1" baseline="0">
              <a:solidFill>
                <a:srgbClr val="FFFF00"/>
              </a:solidFill>
              <a:latin typeface="+mj-lt"/>
            </a:rPr>
            <a:t> &amp; DA</a:t>
          </a:r>
          <a:endParaRPr lang="en-US" sz="1050" b="1">
            <a:solidFill>
              <a:srgbClr val="FFFF00"/>
            </a:solidFill>
            <a:latin typeface="+mj-lt"/>
          </a:endParaRPr>
        </a:p>
      </xdr:txBody>
    </xdr:sp>
    <xdr:clientData/>
  </xdr:twoCellAnchor>
  <xdr:twoCellAnchor>
    <xdr:from>
      <xdr:col>5</xdr:col>
      <xdr:colOff>285750</xdr:colOff>
      <xdr:row>23</xdr:row>
      <xdr:rowOff>200025</xdr:rowOff>
    </xdr:from>
    <xdr:to>
      <xdr:col>5</xdr:col>
      <xdr:colOff>1200150</xdr:colOff>
      <xdr:row>25</xdr:row>
      <xdr:rowOff>108585</xdr:rowOff>
    </xdr:to>
    <xdr:sp macro="" textlink="">
      <xdr:nvSpPr>
        <xdr:cNvPr id="20" name="Oval 19">
          <a:hlinkClick xmlns:r="http://schemas.openxmlformats.org/officeDocument/2006/relationships" r:id="rId12"/>
        </xdr:cNvPr>
        <xdr:cNvSpPr/>
      </xdr:nvSpPr>
      <xdr:spPr>
        <a:xfrm>
          <a:off x="2514600" y="5286375"/>
          <a:ext cx="914400" cy="365760"/>
        </a:xfrm>
        <a:prstGeom prst="ellipse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+mj-lt"/>
            </a:rPr>
            <a:t>Relieving cer.</a:t>
          </a:r>
        </a:p>
      </xdr:txBody>
    </xdr:sp>
    <xdr:clientData/>
  </xdr:twoCellAnchor>
  <xdr:twoCellAnchor>
    <xdr:from>
      <xdr:col>2</xdr:col>
      <xdr:colOff>38100</xdr:colOff>
      <xdr:row>21</xdr:row>
      <xdr:rowOff>180975</xdr:rowOff>
    </xdr:from>
    <xdr:to>
      <xdr:col>3</xdr:col>
      <xdr:colOff>342900</xdr:colOff>
      <xdr:row>23</xdr:row>
      <xdr:rowOff>127635</xdr:rowOff>
    </xdr:to>
    <xdr:sp macro="" textlink="">
      <xdr:nvSpPr>
        <xdr:cNvPr id="22" name="Oval 21">
          <a:hlinkClick xmlns:r="http://schemas.openxmlformats.org/officeDocument/2006/relationships" r:id="rId13"/>
        </xdr:cNvPr>
        <xdr:cNvSpPr/>
      </xdr:nvSpPr>
      <xdr:spPr>
        <a:xfrm>
          <a:off x="438150" y="4848225"/>
          <a:ext cx="914400" cy="365760"/>
        </a:xfrm>
        <a:prstGeom prst="ellipse">
          <a:avLst/>
        </a:prstGeom>
        <a:gradFill flip="none"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2700000" scaled="1"/>
          <a:tileRect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chemeClr val="dk1"/>
              </a:solidFill>
              <a:latin typeface="+mj-lt"/>
              <a:ea typeface="+mn-ea"/>
              <a:cs typeface="+mn-cs"/>
            </a:rPr>
            <a:t>Proforma  VI</a:t>
          </a:r>
          <a:endParaRPr lang="en-US" sz="900">
            <a:latin typeface="+mj-lt"/>
          </a:endParaRPr>
        </a:p>
      </xdr:txBody>
    </xdr:sp>
    <xdr:clientData/>
  </xdr:twoCellAnchor>
  <xdr:twoCellAnchor>
    <xdr:from>
      <xdr:col>3</xdr:col>
      <xdr:colOff>447675</xdr:colOff>
      <xdr:row>19</xdr:row>
      <xdr:rowOff>209550</xdr:rowOff>
    </xdr:from>
    <xdr:to>
      <xdr:col>5</xdr:col>
      <xdr:colOff>142875</xdr:colOff>
      <xdr:row>21</xdr:row>
      <xdr:rowOff>108585</xdr:rowOff>
    </xdr:to>
    <xdr:sp macro="" textlink="">
      <xdr:nvSpPr>
        <xdr:cNvPr id="24" name="Oval 23">
          <a:hlinkClick xmlns:r="http://schemas.openxmlformats.org/officeDocument/2006/relationships" r:id="rId14"/>
        </xdr:cNvPr>
        <xdr:cNvSpPr/>
      </xdr:nvSpPr>
      <xdr:spPr>
        <a:xfrm>
          <a:off x="1457325" y="4410075"/>
          <a:ext cx="914400" cy="365760"/>
        </a:xfrm>
        <a:prstGeom prst="ellipse">
          <a:avLst/>
        </a:prstGeom>
        <a:gradFill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chemeClr val="bg2">
                  <a:lumMod val="10000"/>
                </a:schemeClr>
              </a:solidFill>
              <a:latin typeface="+mj-lt"/>
            </a:rPr>
            <a:t>Proforma II</a:t>
          </a:r>
        </a:p>
      </xdr:txBody>
    </xdr:sp>
    <xdr:clientData/>
  </xdr:twoCellAnchor>
  <xdr:twoCellAnchor>
    <xdr:from>
      <xdr:col>6</xdr:col>
      <xdr:colOff>1047750</xdr:colOff>
      <xdr:row>18</xdr:row>
      <xdr:rowOff>28575</xdr:rowOff>
    </xdr:from>
    <xdr:to>
      <xdr:col>7</xdr:col>
      <xdr:colOff>714375</xdr:colOff>
      <xdr:row>19</xdr:row>
      <xdr:rowOff>156210</xdr:rowOff>
    </xdr:to>
    <xdr:sp macro="" textlink="">
      <xdr:nvSpPr>
        <xdr:cNvPr id="27" name="Oval 26">
          <a:hlinkClick xmlns:r="http://schemas.openxmlformats.org/officeDocument/2006/relationships" r:id="rId15"/>
        </xdr:cNvPr>
        <xdr:cNvSpPr/>
      </xdr:nvSpPr>
      <xdr:spPr>
        <a:xfrm>
          <a:off x="4524375" y="3990975"/>
          <a:ext cx="914400" cy="365760"/>
        </a:xfrm>
        <a:prstGeom prst="ellipse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+mj-lt"/>
            </a:rPr>
            <a:t>Attendance</a:t>
          </a:r>
          <a:r>
            <a:rPr lang="en-US" sz="1000" b="1" baseline="0">
              <a:solidFill>
                <a:sysClr val="windowText" lastClr="000000"/>
              </a:solidFill>
              <a:latin typeface="+mj-lt"/>
            </a:rPr>
            <a:t>  Staff</a:t>
          </a:r>
          <a:endParaRPr lang="en-US" sz="1000" b="1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5</xdr:col>
      <xdr:colOff>276225</xdr:colOff>
      <xdr:row>21</xdr:row>
      <xdr:rowOff>171450</xdr:rowOff>
    </xdr:from>
    <xdr:to>
      <xdr:col>6</xdr:col>
      <xdr:colOff>95249</xdr:colOff>
      <xdr:row>23</xdr:row>
      <xdr:rowOff>118110</xdr:rowOff>
    </xdr:to>
    <xdr:sp macro="" textlink="">
      <xdr:nvSpPr>
        <xdr:cNvPr id="29" name="Oval 28">
          <a:hlinkClick xmlns:r="http://schemas.openxmlformats.org/officeDocument/2006/relationships" r:id="rId16"/>
        </xdr:cNvPr>
        <xdr:cNvSpPr/>
      </xdr:nvSpPr>
      <xdr:spPr>
        <a:xfrm>
          <a:off x="2505075" y="4838700"/>
          <a:ext cx="1066799" cy="365760"/>
        </a:xfrm>
        <a:prstGeom prst="ellipse">
          <a:avLst/>
        </a:prstGeom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chemeClr val="tx1"/>
              </a:solidFill>
              <a:latin typeface="+mj-lt"/>
              <a:ea typeface="+mn-ea"/>
              <a:cs typeface="+mn-cs"/>
            </a:rPr>
            <a:t>Consolidated</a:t>
          </a:r>
          <a:r>
            <a:rPr lang="en-US" sz="900" b="1" baseline="0">
              <a:solidFill>
                <a:schemeClr val="tx1"/>
              </a:solidFill>
              <a:latin typeface="+mj-lt"/>
              <a:ea typeface="+mn-ea"/>
              <a:cs typeface="+mn-cs"/>
            </a:rPr>
            <a:t> Absentees</a:t>
          </a:r>
          <a:endParaRPr lang="en-US" sz="900">
            <a:solidFill>
              <a:schemeClr val="tx1"/>
            </a:solidFill>
            <a:latin typeface="+mj-lt"/>
          </a:endParaRPr>
        </a:p>
      </xdr:txBody>
    </xdr:sp>
    <xdr:clientData/>
  </xdr:twoCellAnchor>
  <xdr:twoCellAnchor>
    <xdr:from>
      <xdr:col>6</xdr:col>
      <xdr:colOff>1114425</xdr:colOff>
      <xdr:row>21</xdr:row>
      <xdr:rowOff>200025</xdr:rowOff>
    </xdr:from>
    <xdr:to>
      <xdr:col>7</xdr:col>
      <xdr:colOff>781050</xdr:colOff>
      <xdr:row>23</xdr:row>
      <xdr:rowOff>146685</xdr:rowOff>
    </xdr:to>
    <xdr:sp macro="" textlink="">
      <xdr:nvSpPr>
        <xdr:cNvPr id="30" name="Oval 29">
          <a:hlinkClick xmlns:r="http://schemas.openxmlformats.org/officeDocument/2006/relationships" r:id="rId17"/>
        </xdr:cNvPr>
        <xdr:cNvSpPr/>
      </xdr:nvSpPr>
      <xdr:spPr>
        <a:xfrm>
          <a:off x="4591050" y="4867275"/>
          <a:ext cx="914400" cy="365760"/>
        </a:xfrm>
        <a:prstGeom prst="ellipse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+mj-lt"/>
            </a:rPr>
            <a:t>Speed</a:t>
          </a:r>
          <a:r>
            <a:rPr lang="en-US" sz="1000" b="1" baseline="0">
              <a:solidFill>
                <a:sysClr val="windowText" lastClr="000000"/>
              </a:solidFill>
              <a:latin typeface="+mj-lt"/>
            </a:rPr>
            <a:t> Post</a:t>
          </a:r>
          <a:endParaRPr lang="en-US" sz="1000" b="1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6</xdr:col>
      <xdr:colOff>95250</xdr:colOff>
      <xdr:row>23</xdr:row>
      <xdr:rowOff>209550</xdr:rowOff>
    </xdr:from>
    <xdr:to>
      <xdr:col>6</xdr:col>
      <xdr:colOff>1009650</xdr:colOff>
      <xdr:row>25</xdr:row>
      <xdr:rowOff>118110</xdr:rowOff>
    </xdr:to>
    <xdr:sp macro="" textlink="">
      <xdr:nvSpPr>
        <xdr:cNvPr id="31" name="Oval 30">
          <a:hlinkClick xmlns:r="http://schemas.openxmlformats.org/officeDocument/2006/relationships" r:id="rId18"/>
        </xdr:cNvPr>
        <xdr:cNvSpPr/>
      </xdr:nvSpPr>
      <xdr:spPr>
        <a:xfrm>
          <a:off x="3571875" y="5295900"/>
          <a:ext cx="914400" cy="365760"/>
        </a:xfrm>
        <a:prstGeom prst="ellipse">
          <a:avLst/>
        </a:prstGeom>
        <a:gradFill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Balance</a:t>
          </a:r>
          <a:r>
            <a:rPr lang="en-US" sz="1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 TA&amp; DA</a:t>
          </a:r>
          <a:endParaRPr lang="en-US" sz="1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+mj-lt"/>
          </a:endParaRPr>
        </a:p>
      </xdr:txBody>
    </xdr:sp>
    <xdr:clientData/>
  </xdr:twoCellAnchor>
  <xdr:twoCellAnchor>
    <xdr:from>
      <xdr:col>6</xdr:col>
      <xdr:colOff>161925</xdr:colOff>
      <xdr:row>21</xdr:row>
      <xdr:rowOff>190500</xdr:rowOff>
    </xdr:from>
    <xdr:to>
      <xdr:col>6</xdr:col>
      <xdr:colOff>1076325</xdr:colOff>
      <xdr:row>23</xdr:row>
      <xdr:rowOff>137160</xdr:rowOff>
    </xdr:to>
    <xdr:sp macro="" textlink="">
      <xdr:nvSpPr>
        <xdr:cNvPr id="33" name="Oval 32">
          <a:hlinkClick xmlns:r="http://schemas.openxmlformats.org/officeDocument/2006/relationships" r:id="rId19"/>
        </xdr:cNvPr>
        <xdr:cNvSpPr/>
      </xdr:nvSpPr>
      <xdr:spPr>
        <a:xfrm>
          <a:off x="3638550" y="4857750"/>
          <a:ext cx="914400" cy="365760"/>
        </a:xfrm>
        <a:prstGeom prst="ellipse">
          <a:avLst/>
        </a:prstGeom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800" b="1">
              <a:solidFill>
                <a:srgbClr val="FF0000"/>
              </a:solidFill>
              <a:latin typeface="+mj-lt"/>
              <a:ea typeface="+mn-ea"/>
              <a:cs typeface="+mn-cs"/>
            </a:rPr>
            <a:t>Remunetion</a:t>
          </a:r>
          <a:endParaRPr lang="en-US" sz="800">
            <a:solidFill>
              <a:srgbClr val="FF0000"/>
            </a:solidFill>
            <a:latin typeface="+mj-lt"/>
          </a:endParaRPr>
        </a:p>
      </xdr:txBody>
    </xdr:sp>
    <xdr:clientData/>
  </xdr:twoCellAnchor>
  <xdr:twoCellAnchor>
    <xdr:from>
      <xdr:col>6</xdr:col>
      <xdr:colOff>1152525</xdr:colOff>
      <xdr:row>23</xdr:row>
      <xdr:rowOff>190500</xdr:rowOff>
    </xdr:from>
    <xdr:to>
      <xdr:col>7</xdr:col>
      <xdr:colOff>819150</xdr:colOff>
      <xdr:row>25</xdr:row>
      <xdr:rowOff>99060</xdr:rowOff>
    </xdr:to>
    <xdr:sp macro="" textlink="">
      <xdr:nvSpPr>
        <xdr:cNvPr id="35" name="Oval 34">
          <a:hlinkClick xmlns:r="http://schemas.openxmlformats.org/officeDocument/2006/relationships" r:id="rId20"/>
        </xdr:cNvPr>
        <xdr:cNvSpPr/>
      </xdr:nvSpPr>
      <xdr:spPr>
        <a:xfrm>
          <a:off x="4629150" y="5276850"/>
          <a:ext cx="914400" cy="365760"/>
        </a:xfrm>
        <a:prstGeom prst="ellipse">
          <a:avLst/>
        </a:prstGeom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 b="1">
              <a:solidFill>
                <a:srgbClr val="FF0000"/>
              </a:solidFill>
              <a:latin typeface="+mj-lt"/>
              <a:ea typeface="+mn-ea"/>
              <a:cs typeface="+mn-cs"/>
            </a:rPr>
            <a:t>Receipt</a:t>
          </a:r>
          <a:endParaRPr lang="en-US" sz="900">
            <a:solidFill>
              <a:srgbClr val="FF0000"/>
            </a:solidFill>
            <a:latin typeface="+mj-lt"/>
          </a:endParaRPr>
        </a:p>
      </xdr:txBody>
    </xdr:sp>
    <xdr:clientData/>
  </xdr:twoCellAnchor>
  <xdr:twoCellAnchor>
    <xdr:from>
      <xdr:col>6</xdr:col>
      <xdr:colOff>38100</xdr:colOff>
      <xdr:row>18</xdr:row>
      <xdr:rowOff>28574</xdr:rowOff>
    </xdr:from>
    <xdr:to>
      <xdr:col>6</xdr:col>
      <xdr:colOff>952500</xdr:colOff>
      <xdr:row>19</xdr:row>
      <xdr:rowOff>156208</xdr:rowOff>
    </xdr:to>
    <xdr:sp macro="" textlink="">
      <xdr:nvSpPr>
        <xdr:cNvPr id="32" name="Oval 31">
          <a:hlinkClick xmlns:r="http://schemas.openxmlformats.org/officeDocument/2006/relationships" r:id="rId21"/>
        </xdr:cNvPr>
        <xdr:cNvSpPr/>
      </xdr:nvSpPr>
      <xdr:spPr>
        <a:xfrm>
          <a:off x="3514725" y="3990974"/>
          <a:ext cx="914400" cy="365759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+mj-lt"/>
            </a:rPr>
            <a:t>Exam Staff</a:t>
          </a:r>
        </a:p>
      </xdr:txBody>
    </xdr:sp>
    <xdr:clientData/>
  </xdr:twoCellAnchor>
  <xdr:twoCellAnchor>
    <xdr:from>
      <xdr:col>2</xdr:col>
      <xdr:colOff>28575</xdr:colOff>
      <xdr:row>26</xdr:row>
      <xdr:rowOff>19050</xdr:rowOff>
    </xdr:from>
    <xdr:to>
      <xdr:col>3</xdr:col>
      <xdr:colOff>333375</xdr:colOff>
      <xdr:row>27</xdr:row>
      <xdr:rowOff>156210</xdr:rowOff>
    </xdr:to>
    <xdr:sp macro="" textlink="">
      <xdr:nvSpPr>
        <xdr:cNvPr id="36" name="Oval 35">
          <a:hlinkClick xmlns:r="http://schemas.openxmlformats.org/officeDocument/2006/relationships" r:id="rId22"/>
        </xdr:cNvPr>
        <xdr:cNvSpPr/>
      </xdr:nvSpPr>
      <xdr:spPr>
        <a:xfrm>
          <a:off x="428625" y="5791200"/>
          <a:ext cx="914400" cy="365760"/>
        </a:xfrm>
        <a:prstGeom prst="ellipse">
          <a:avLst/>
        </a:prstGeom>
        <a:gradFill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16200000" scaled="0"/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50" b="1">
              <a:solidFill>
                <a:srgbClr val="FFFF00"/>
              </a:solidFill>
              <a:latin typeface="+mj-lt"/>
            </a:rPr>
            <a:t>Visitors</a:t>
          </a:r>
          <a:r>
            <a:rPr lang="en-US" sz="1050" b="1" baseline="0">
              <a:solidFill>
                <a:srgbClr val="FFFF00"/>
              </a:solidFill>
              <a:latin typeface="+mj-lt"/>
            </a:rPr>
            <a:t>  Dairy</a:t>
          </a:r>
          <a:endParaRPr lang="en-US" sz="1050" b="1">
            <a:solidFill>
              <a:srgbClr val="FFFF00"/>
            </a:solidFill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400050</xdr:colOff>
      <xdr:row>2</xdr:row>
      <xdr:rowOff>228599</xdr:rowOff>
    </xdr:from>
    <xdr:to>
      <xdr:col>17</xdr:col>
      <xdr:colOff>95250</xdr:colOff>
      <xdr:row>5</xdr:row>
      <xdr:rowOff>57149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972675" y="657224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</xdr:row>
      <xdr:rowOff>190500</xdr:rowOff>
    </xdr:from>
    <xdr:to>
      <xdr:col>9</xdr:col>
      <xdr:colOff>28574</xdr:colOff>
      <xdr:row>3</xdr:row>
      <xdr:rowOff>190500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534149" y="3810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9525</xdr:rowOff>
    </xdr:from>
    <xdr:to>
      <xdr:col>8</xdr:col>
      <xdr:colOff>76200</xdr:colOff>
      <xdr:row>4</xdr:row>
      <xdr:rowOff>38100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629400" y="35242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228600</xdr:rowOff>
    </xdr:from>
    <xdr:to>
      <xdr:col>7</xdr:col>
      <xdr:colOff>171450</xdr:colOff>
      <xdr:row>4</xdr:row>
      <xdr:rowOff>209550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543675" y="65722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466724</xdr:colOff>
      <xdr:row>2</xdr:row>
      <xdr:rowOff>28575</xdr:rowOff>
    </xdr:from>
    <xdr:to>
      <xdr:col>18</xdr:col>
      <xdr:colOff>161924</xdr:colOff>
      <xdr:row>4</xdr:row>
      <xdr:rowOff>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0458449" y="4762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361949</xdr:colOff>
      <xdr:row>1</xdr:row>
      <xdr:rowOff>219075</xdr:rowOff>
    </xdr:from>
    <xdr:to>
      <xdr:col>12</xdr:col>
      <xdr:colOff>57149</xdr:colOff>
      <xdr:row>4</xdr:row>
      <xdr:rowOff>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7353299" y="4095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3</xdr:row>
      <xdr:rowOff>209550</xdr:rowOff>
    </xdr:from>
    <xdr:to>
      <xdr:col>10</xdr:col>
      <xdr:colOff>438150</xdr:colOff>
      <xdr:row>5</xdr:row>
      <xdr:rowOff>209550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7915275" y="8191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2</xdr:row>
      <xdr:rowOff>152400</xdr:rowOff>
    </xdr:from>
    <xdr:to>
      <xdr:col>19</xdr:col>
      <xdr:colOff>85725</xdr:colOff>
      <xdr:row>4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648450" y="5619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2</xdr:row>
      <xdr:rowOff>161925</xdr:rowOff>
    </xdr:from>
    <xdr:to>
      <xdr:col>11</xdr:col>
      <xdr:colOff>542924</xdr:colOff>
      <xdr:row>4</xdr:row>
      <xdr:rowOff>190500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924674" y="58102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3</xdr:row>
      <xdr:rowOff>209550</xdr:rowOff>
    </xdr:from>
    <xdr:to>
      <xdr:col>13</xdr:col>
      <xdr:colOff>38100</xdr:colOff>
      <xdr:row>3</xdr:row>
      <xdr:rowOff>666750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896100" y="8572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1</xdr:row>
      <xdr:rowOff>219075</xdr:rowOff>
    </xdr:from>
    <xdr:to>
      <xdr:col>6</xdr:col>
      <xdr:colOff>590549</xdr:colOff>
      <xdr:row>4</xdr:row>
      <xdr:rowOff>57150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943724" y="3810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2</xdr:row>
      <xdr:rowOff>152400</xdr:rowOff>
    </xdr:from>
    <xdr:to>
      <xdr:col>9</xdr:col>
      <xdr:colOff>171449</xdr:colOff>
      <xdr:row>4</xdr:row>
      <xdr:rowOff>133350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753224" y="6096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438150</xdr:colOff>
      <xdr:row>1</xdr:row>
      <xdr:rowOff>180975</xdr:rowOff>
    </xdr:from>
    <xdr:to>
      <xdr:col>18</xdr:col>
      <xdr:colOff>133350</xdr:colOff>
      <xdr:row>3</xdr:row>
      <xdr:rowOff>180975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934200" y="6381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380999</xdr:colOff>
      <xdr:row>2</xdr:row>
      <xdr:rowOff>57149</xdr:rowOff>
    </xdr:from>
    <xdr:to>
      <xdr:col>9</xdr:col>
      <xdr:colOff>76199</xdr:colOff>
      <xdr:row>4</xdr:row>
      <xdr:rowOff>28574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0048874" y="523874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4</xdr:row>
      <xdr:rowOff>28575</xdr:rowOff>
    </xdr:from>
    <xdr:to>
      <xdr:col>8</xdr:col>
      <xdr:colOff>9524</xdr:colOff>
      <xdr:row>7</xdr:row>
      <xdr:rowOff>28575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7486649" y="8001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3</xdr:row>
      <xdr:rowOff>123825</xdr:rowOff>
    </xdr:from>
    <xdr:to>
      <xdr:col>13</xdr:col>
      <xdr:colOff>57150</xdr:colOff>
      <xdr:row>5</xdr:row>
      <xdr:rowOff>104775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705600" y="7429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266700</xdr:rowOff>
    </xdr:from>
    <xdr:to>
      <xdr:col>9</xdr:col>
      <xdr:colOff>133350</xdr:colOff>
      <xdr:row>3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915150" y="4572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0</xdr:row>
      <xdr:rowOff>28575</xdr:rowOff>
    </xdr:from>
    <xdr:to>
      <xdr:col>16</xdr:col>
      <xdr:colOff>38100</xdr:colOff>
      <xdr:row>0</xdr:row>
      <xdr:rowOff>302895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9677400" y="28575"/>
          <a:ext cx="914400" cy="27432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2</xdr:row>
      <xdr:rowOff>95250</xdr:rowOff>
    </xdr:from>
    <xdr:to>
      <xdr:col>12</xdr:col>
      <xdr:colOff>19050</xdr:colOff>
      <xdr:row>4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981825" y="54292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514349</xdr:colOff>
      <xdr:row>2</xdr:row>
      <xdr:rowOff>190499</xdr:rowOff>
    </xdr:from>
    <xdr:to>
      <xdr:col>20</xdr:col>
      <xdr:colOff>209549</xdr:colOff>
      <xdr:row>4</xdr:row>
      <xdr:rowOff>190499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0201274" y="485774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3</xdr:row>
      <xdr:rowOff>38100</xdr:rowOff>
    </xdr:from>
    <xdr:to>
      <xdr:col>13</xdr:col>
      <xdr:colOff>304799</xdr:colOff>
      <xdr:row>5</xdr:row>
      <xdr:rowOff>66675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7305674" y="6000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c_centre_chiefs_recor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eating Arrangement"/>
      <sheetName val="QP distribution plan"/>
      <sheetName val="Reporting Exm Prsnl"/>
      <sheetName val="Attendance of Exm prsnl"/>
      <sheetName val="Q.P.Account"/>
      <sheetName val="Postal Dispatch"/>
      <sheetName val="Proforma II"/>
      <sheetName val="Proforma III"/>
      <sheetName val="Proforma IV"/>
      <sheetName val="Proforma V"/>
      <sheetName val="Proforma VI"/>
      <sheetName val="Day wise absentee statement"/>
      <sheetName val="Consolidate Absentee Statement"/>
      <sheetName val="Remuneration"/>
      <sheetName val="TA&amp;DA"/>
      <sheetName val="C Letter"/>
      <sheetName val="Receipt"/>
      <sheetName val="Relieving"/>
      <sheetName val="Balance acquittance"/>
    </sheetNames>
    <sheetDataSet>
      <sheetData sheetId="0">
        <row r="6">
          <cell r="P6">
            <v>13</v>
          </cell>
        </row>
        <row r="7">
          <cell r="P7">
            <v>13</v>
          </cell>
        </row>
      </sheetData>
      <sheetData sheetId="1"/>
      <sheetData sheetId="2"/>
      <sheetData sheetId="3"/>
      <sheetData sheetId="4"/>
      <sheetData sheetId="5">
        <row r="4">
          <cell r="D4" t="str">
            <v>Centre No and Name:</v>
          </cell>
        </row>
        <row r="5">
          <cell r="D5" t="str">
            <v>District Code &amp; Name:</v>
          </cell>
        </row>
        <row r="8">
          <cell r="B8">
            <v>1</v>
          </cell>
          <cell r="D8" t="str">
            <v>01T</v>
          </cell>
        </row>
        <row r="9">
          <cell r="D9" t="str">
            <v>03T</v>
          </cell>
        </row>
        <row r="10">
          <cell r="D10" t="str">
            <v>01H</v>
          </cell>
        </row>
        <row r="11">
          <cell r="D11" t="str">
            <v>01U</v>
          </cell>
        </row>
        <row r="12">
          <cell r="B12">
            <v>2</v>
          </cell>
          <cell r="D12" t="str">
            <v>02T</v>
          </cell>
        </row>
        <row r="13">
          <cell r="D13" t="str">
            <v>04S</v>
          </cell>
        </row>
        <row r="14">
          <cell r="D14" t="str">
            <v>02H</v>
          </cell>
        </row>
        <row r="15">
          <cell r="D15" t="str">
            <v>02U</v>
          </cell>
        </row>
        <row r="16">
          <cell r="D16">
            <v>23</v>
          </cell>
        </row>
        <row r="17">
          <cell r="B17">
            <v>3</v>
          </cell>
          <cell r="D17" t="str">
            <v>09H</v>
          </cell>
        </row>
        <row r="18">
          <cell r="D18" t="str">
            <v>09T</v>
          </cell>
        </row>
        <row r="19">
          <cell r="B19">
            <v>4</v>
          </cell>
          <cell r="D19" t="str">
            <v>13E</v>
          </cell>
        </row>
        <row r="20">
          <cell r="D20" t="str">
            <v>29E</v>
          </cell>
        </row>
        <row r="21">
          <cell r="B21">
            <v>5</v>
          </cell>
          <cell r="D21" t="str">
            <v>14E</v>
          </cell>
        </row>
        <row r="22">
          <cell r="D22" t="str">
            <v>30E</v>
          </cell>
        </row>
        <row r="23">
          <cell r="B23">
            <v>6</v>
          </cell>
          <cell r="D23" t="str">
            <v>15T</v>
          </cell>
        </row>
        <row r="24">
          <cell r="D24" t="str">
            <v>15E</v>
          </cell>
        </row>
        <row r="25">
          <cell r="B25">
            <v>7</v>
          </cell>
          <cell r="D25" t="str">
            <v>16T</v>
          </cell>
        </row>
        <row r="26">
          <cell r="D26" t="str">
            <v>16E</v>
          </cell>
        </row>
        <row r="27">
          <cell r="B27">
            <v>8</v>
          </cell>
          <cell r="D27" t="str">
            <v>19T</v>
          </cell>
        </row>
        <row r="28">
          <cell r="D28" t="str">
            <v>19E</v>
          </cell>
        </row>
        <row r="29">
          <cell r="B29">
            <v>9</v>
          </cell>
          <cell r="D29" t="str">
            <v>20T</v>
          </cell>
        </row>
        <row r="30">
          <cell r="D30" t="str">
            <v>20E</v>
          </cell>
        </row>
        <row r="31">
          <cell r="B31">
            <v>10</v>
          </cell>
          <cell r="D31" t="str">
            <v>21T</v>
          </cell>
        </row>
        <row r="32">
          <cell r="D32" t="str">
            <v>21E</v>
          </cell>
        </row>
        <row r="33">
          <cell r="B33">
            <v>11</v>
          </cell>
          <cell r="D33" t="str">
            <v>22T</v>
          </cell>
        </row>
        <row r="34">
          <cell r="D34" t="str">
            <v>22E</v>
          </cell>
        </row>
      </sheetData>
      <sheetData sheetId="6"/>
      <sheetData sheetId="7"/>
      <sheetData sheetId="8"/>
      <sheetData sheetId="9"/>
      <sheetData sheetId="10">
        <row r="7">
          <cell r="C7" t="str">
            <v>District Code &amp; Name:</v>
          </cell>
        </row>
      </sheetData>
      <sheetData sheetId="11">
        <row r="6">
          <cell r="C6" t="str">
            <v>Centre No and Name:</v>
          </cell>
        </row>
      </sheetData>
      <sheetData sheetId="12">
        <row r="2">
          <cell r="B2" t="str">
            <v>SSC  Public Examinations, March/April, 2013</v>
          </cell>
        </row>
      </sheetData>
      <sheetData sheetId="13"/>
      <sheetData sheetId="14"/>
      <sheetData sheetId="15">
        <row r="4">
          <cell r="C4" t="str">
            <v>Centre No and Name:</v>
          </cell>
          <cell r="D4" t="str">
            <v>0421 : S CH B R M  SCHOOL</v>
          </cell>
        </row>
        <row r="5">
          <cell r="C5" t="str">
            <v>District Code &amp; Name:</v>
          </cell>
          <cell r="D5" t="str">
            <v>15 - WEST GODAVARI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01"/>
  <sheetViews>
    <sheetView showGridLines="0" showRowColHeaders="0" tabSelected="1" workbookViewId="0">
      <selection activeCell="R16" sqref="R16"/>
    </sheetView>
  </sheetViews>
  <sheetFormatPr defaultRowHeight="15"/>
  <cols>
    <col min="1" max="1" width="3.42578125" customWidth="1"/>
    <col min="2" max="2" width="2.5703125" customWidth="1"/>
    <col min="5" max="5" width="9.140625" customWidth="1"/>
    <col min="6" max="7" width="18.7109375" customWidth="1"/>
    <col min="8" max="8" width="13.5703125" customWidth="1"/>
    <col min="9" max="9" width="7" style="267" customWidth="1"/>
    <col min="10" max="10" width="13.5703125" customWidth="1"/>
    <col min="11" max="12" width="11.7109375" customWidth="1"/>
    <col min="13" max="16" width="5.7109375" customWidth="1"/>
    <col min="17" max="17" width="2.42578125" customWidth="1"/>
    <col min="18" max="19" width="9.7109375" customWidth="1"/>
    <col min="20" max="20" width="3.140625" customWidth="1"/>
    <col min="21" max="21" width="2.5703125" customWidth="1"/>
    <col min="30" max="31" width="9.140625" customWidth="1"/>
  </cols>
  <sheetData>
    <row r="1" spans="2:21" ht="15.75" thickBot="1"/>
    <row r="2" spans="2:21" ht="13.5" customHeight="1">
      <c r="B2" s="27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285"/>
    </row>
    <row r="3" spans="2:21" ht="24" customHeight="1">
      <c r="B3" s="275"/>
      <c r="C3" s="389" t="s">
        <v>155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278"/>
    </row>
    <row r="4" spans="2:21" s="4" customFormat="1" ht="8.25" customHeight="1">
      <c r="B4" s="275"/>
      <c r="C4" s="276"/>
      <c r="D4" s="276"/>
      <c r="E4" s="276"/>
      <c r="F4" s="276"/>
      <c r="G4" s="276"/>
      <c r="H4" s="276" t="s">
        <v>246</v>
      </c>
      <c r="I4" s="276"/>
      <c r="J4" s="276"/>
      <c r="K4" s="276"/>
      <c r="L4" s="276"/>
      <c r="M4" s="277"/>
      <c r="N4" s="277"/>
      <c r="O4" s="277"/>
      <c r="P4" s="277"/>
      <c r="Q4" s="277"/>
      <c r="R4" s="277"/>
      <c r="S4" s="277"/>
      <c r="T4" s="277"/>
      <c r="U4" s="278"/>
    </row>
    <row r="5" spans="2:21" ht="18" customHeight="1">
      <c r="B5" s="275"/>
      <c r="C5" s="291" t="s">
        <v>156</v>
      </c>
      <c r="D5" s="291"/>
      <c r="E5" s="291"/>
      <c r="F5" s="398" t="s">
        <v>247</v>
      </c>
      <c r="G5" s="399"/>
      <c r="H5" s="400"/>
      <c r="I5" s="292" t="s">
        <v>172</v>
      </c>
      <c r="J5" s="373">
        <v>42089</v>
      </c>
      <c r="K5" s="293" t="s">
        <v>187</v>
      </c>
      <c r="L5" s="294"/>
      <c r="M5" s="296" t="s">
        <v>40</v>
      </c>
      <c r="N5" s="295" t="s">
        <v>43</v>
      </c>
      <c r="O5" s="296" t="s">
        <v>42</v>
      </c>
      <c r="P5" s="295" t="s">
        <v>41</v>
      </c>
      <c r="Q5" s="277"/>
      <c r="R5" s="390" t="s">
        <v>183</v>
      </c>
      <c r="S5" s="391"/>
      <c r="T5" s="277"/>
      <c r="U5" s="278"/>
    </row>
    <row r="6" spans="2:21" ht="18" customHeight="1">
      <c r="B6" s="275"/>
      <c r="C6" s="291" t="s">
        <v>146</v>
      </c>
      <c r="D6" s="291"/>
      <c r="E6" s="291"/>
      <c r="F6" s="398" t="s">
        <v>200</v>
      </c>
      <c r="G6" s="399"/>
      <c r="H6" s="400"/>
      <c r="I6" s="292" t="s">
        <v>173</v>
      </c>
      <c r="J6" s="373">
        <v>42090</v>
      </c>
      <c r="K6" s="293" t="s">
        <v>188</v>
      </c>
      <c r="L6" s="294"/>
      <c r="M6" s="296" t="s">
        <v>44</v>
      </c>
      <c r="N6" s="295" t="s">
        <v>47</v>
      </c>
      <c r="O6" s="296" t="s">
        <v>46</v>
      </c>
      <c r="P6" s="295" t="s">
        <v>157</v>
      </c>
      <c r="Q6" s="277"/>
      <c r="R6" s="392"/>
      <c r="S6" s="393"/>
      <c r="T6" s="277"/>
      <c r="U6" s="278"/>
    </row>
    <row r="7" spans="2:21" ht="18" customHeight="1">
      <c r="B7" s="275"/>
      <c r="C7" s="291" t="s">
        <v>145</v>
      </c>
      <c r="D7" s="291"/>
      <c r="E7" s="291"/>
      <c r="F7" s="401">
        <v>2365</v>
      </c>
      <c r="G7" s="402"/>
      <c r="H7" s="403"/>
      <c r="I7" s="292" t="s">
        <v>174</v>
      </c>
      <c r="J7" s="373">
        <v>42093</v>
      </c>
      <c r="K7" s="293" t="s">
        <v>189</v>
      </c>
      <c r="L7" s="294"/>
      <c r="M7" s="296" t="s">
        <v>48</v>
      </c>
      <c r="N7" s="295" t="s">
        <v>49</v>
      </c>
      <c r="O7" s="296"/>
      <c r="P7" s="295"/>
      <c r="Q7" s="277"/>
      <c r="R7" s="317" t="s">
        <v>164</v>
      </c>
      <c r="S7" s="317" t="s">
        <v>184</v>
      </c>
      <c r="T7" s="277"/>
      <c r="U7" s="278"/>
    </row>
    <row r="8" spans="2:21" ht="18" customHeight="1">
      <c r="B8" s="275"/>
      <c r="C8" s="388" t="s">
        <v>151</v>
      </c>
      <c r="D8" s="388"/>
      <c r="E8" s="388"/>
      <c r="F8" s="398" t="s">
        <v>203</v>
      </c>
      <c r="G8" s="399"/>
      <c r="H8" s="400"/>
      <c r="I8" s="292" t="s">
        <v>175</v>
      </c>
      <c r="J8" s="373">
        <v>42094</v>
      </c>
      <c r="K8" s="293" t="s">
        <v>190</v>
      </c>
      <c r="L8" s="294"/>
      <c r="M8" s="296" t="s">
        <v>50</v>
      </c>
      <c r="N8" s="295" t="s">
        <v>51</v>
      </c>
      <c r="O8" s="296"/>
      <c r="P8" s="295"/>
      <c r="Q8" s="277"/>
      <c r="R8" s="315">
        <v>1</v>
      </c>
      <c r="S8" s="313">
        <v>18</v>
      </c>
      <c r="T8" s="277"/>
      <c r="U8" s="278"/>
    </row>
    <row r="9" spans="2:21" ht="18" customHeight="1">
      <c r="B9" s="275"/>
      <c r="C9" s="291" t="s">
        <v>149</v>
      </c>
      <c r="D9" s="291"/>
      <c r="E9" s="291"/>
      <c r="F9" s="398" t="s">
        <v>201</v>
      </c>
      <c r="G9" s="399"/>
      <c r="H9" s="400"/>
      <c r="I9" s="292" t="s">
        <v>176</v>
      </c>
      <c r="J9" s="373">
        <v>42095</v>
      </c>
      <c r="K9" s="293" t="s">
        <v>191</v>
      </c>
      <c r="L9" s="297"/>
      <c r="M9" s="296" t="s">
        <v>52</v>
      </c>
      <c r="N9" s="295" t="s">
        <v>53</v>
      </c>
      <c r="O9" s="296"/>
      <c r="P9" s="295"/>
      <c r="Q9" s="277"/>
      <c r="R9" s="315">
        <v>2</v>
      </c>
      <c r="S9" s="313">
        <v>18</v>
      </c>
      <c r="T9" s="277"/>
      <c r="U9" s="278"/>
    </row>
    <row r="10" spans="2:21" ht="18" customHeight="1">
      <c r="B10" s="275"/>
      <c r="C10" s="291" t="s">
        <v>150</v>
      </c>
      <c r="D10" s="291"/>
      <c r="E10" s="291"/>
      <c r="F10" s="398" t="s">
        <v>202</v>
      </c>
      <c r="G10" s="399"/>
      <c r="H10" s="400"/>
      <c r="I10" s="292" t="s">
        <v>177</v>
      </c>
      <c r="J10" s="373">
        <v>42096</v>
      </c>
      <c r="K10" s="293" t="s">
        <v>192</v>
      </c>
      <c r="L10" s="294"/>
      <c r="M10" s="296" t="s">
        <v>54</v>
      </c>
      <c r="N10" s="295" t="s">
        <v>55</v>
      </c>
      <c r="O10" s="296" t="s">
        <v>158</v>
      </c>
      <c r="P10" s="295"/>
      <c r="Q10" s="277"/>
      <c r="R10" s="315">
        <v>3</v>
      </c>
      <c r="S10" s="313">
        <v>19</v>
      </c>
      <c r="T10" s="277"/>
      <c r="U10" s="278"/>
    </row>
    <row r="11" spans="2:21" ht="18" customHeight="1">
      <c r="B11" s="275"/>
      <c r="C11" s="388" t="s">
        <v>154</v>
      </c>
      <c r="D11" s="388"/>
      <c r="E11" s="388"/>
      <c r="F11" s="398" t="s">
        <v>204</v>
      </c>
      <c r="G11" s="399"/>
      <c r="H11" s="400"/>
      <c r="I11" s="292" t="s">
        <v>178</v>
      </c>
      <c r="J11" s="373">
        <v>42098</v>
      </c>
      <c r="K11" s="293" t="s">
        <v>193</v>
      </c>
      <c r="L11" s="294"/>
      <c r="M11" s="296" t="s">
        <v>56</v>
      </c>
      <c r="N11" s="295" t="s">
        <v>57</v>
      </c>
      <c r="O11" s="296" t="s">
        <v>159</v>
      </c>
      <c r="P11" s="295"/>
      <c r="Q11" s="277"/>
      <c r="R11" s="315">
        <v>4</v>
      </c>
      <c r="S11" s="313">
        <v>18</v>
      </c>
      <c r="T11" s="277"/>
      <c r="U11" s="278"/>
    </row>
    <row r="12" spans="2:21" ht="18" customHeight="1">
      <c r="B12" s="275"/>
      <c r="C12" s="291" t="s">
        <v>147</v>
      </c>
      <c r="D12" s="291"/>
      <c r="E12" s="291"/>
      <c r="F12" s="398" t="s">
        <v>201</v>
      </c>
      <c r="G12" s="399"/>
      <c r="H12" s="400"/>
      <c r="I12" s="292" t="s">
        <v>179</v>
      </c>
      <c r="J12" s="373">
        <v>42100</v>
      </c>
      <c r="K12" s="293" t="s">
        <v>194</v>
      </c>
      <c r="L12" s="294"/>
      <c r="M12" s="296" t="s">
        <v>58</v>
      </c>
      <c r="N12" s="295" t="s">
        <v>59</v>
      </c>
      <c r="O12" s="296" t="s">
        <v>160</v>
      </c>
      <c r="P12" s="295"/>
      <c r="Q12" s="277"/>
      <c r="R12" s="315">
        <v>5</v>
      </c>
      <c r="S12" s="313">
        <v>19</v>
      </c>
      <c r="T12" s="277"/>
      <c r="U12" s="278"/>
    </row>
    <row r="13" spans="2:21" ht="18" customHeight="1">
      <c r="B13" s="275"/>
      <c r="C13" s="291" t="s">
        <v>148</v>
      </c>
      <c r="D13" s="291"/>
      <c r="E13" s="291"/>
      <c r="F13" s="398" t="s">
        <v>200</v>
      </c>
      <c r="G13" s="399"/>
      <c r="H13" s="400"/>
      <c r="I13" s="292" t="s">
        <v>180</v>
      </c>
      <c r="J13" s="373">
        <v>42101</v>
      </c>
      <c r="K13" s="293" t="s">
        <v>195</v>
      </c>
      <c r="L13" s="294"/>
      <c r="M13" s="296" t="s">
        <v>60</v>
      </c>
      <c r="N13" s="295" t="s">
        <v>61</v>
      </c>
      <c r="O13" s="296" t="s">
        <v>161</v>
      </c>
      <c r="P13" s="295"/>
      <c r="Q13" s="277"/>
      <c r="R13" s="315">
        <v>6</v>
      </c>
      <c r="S13" s="313">
        <v>18</v>
      </c>
      <c r="T13" s="277"/>
      <c r="U13" s="278"/>
    </row>
    <row r="14" spans="2:21" ht="18" customHeight="1">
      <c r="B14" s="275"/>
      <c r="C14" s="291" t="s">
        <v>152</v>
      </c>
      <c r="D14" s="291"/>
      <c r="E14" s="291"/>
      <c r="F14" s="398" t="s">
        <v>198</v>
      </c>
      <c r="G14" s="399"/>
      <c r="H14" s="400"/>
      <c r="I14" s="292" t="s">
        <v>181</v>
      </c>
      <c r="J14" s="373">
        <v>42102</v>
      </c>
      <c r="K14" s="293" t="s">
        <v>196</v>
      </c>
      <c r="L14" s="294"/>
      <c r="M14" s="296" t="s">
        <v>62</v>
      </c>
      <c r="N14" s="295" t="s">
        <v>63</v>
      </c>
      <c r="O14" s="296" t="s">
        <v>162</v>
      </c>
      <c r="P14" s="295"/>
      <c r="Q14" s="277"/>
      <c r="R14" s="315">
        <v>7</v>
      </c>
      <c r="S14" s="313">
        <v>20</v>
      </c>
      <c r="T14" s="277"/>
      <c r="U14" s="278"/>
    </row>
    <row r="15" spans="2:21" ht="18" customHeight="1">
      <c r="B15" s="275"/>
      <c r="C15" s="291" t="s">
        <v>106</v>
      </c>
      <c r="D15" s="291"/>
      <c r="E15" s="291"/>
      <c r="F15" s="401">
        <v>13</v>
      </c>
      <c r="G15" s="402"/>
      <c r="H15" s="403"/>
      <c r="I15" s="292" t="s">
        <v>182</v>
      </c>
      <c r="J15" s="373">
        <v>42103</v>
      </c>
      <c r="K15" s="293" t="s">
        <v>197</v>
      </c>
      <c r="L15" s="294"/>
      <c r="M15" s="296" t="s">
        <v>64</v>
      </c>
      <c r="N15" s="295" t="s">
        <v>65</v>
      </c>
      <c r="O15" s="296" t="s">
        <v>163</v>
      </c>
      <c r="P15" s="295"/>
      <c r="Q15" s="277"/>
      <c r="R15" s="315">
        <v>8</v>
      </c>
      <c r="S15" s="313"/>
      <c r="T15" s="277"/>
      <c r="U15" s="278"/>
    </row>
    <row r="16" spans="2:21" ht="15.75" thickBot="1">
      <c r="B16" s="275"/>
      <c r="C16" s="277"/>
      <c r="D16" s="277"/>
      <c r="E16" s="277"/>
      <c r="F16" s="277"/>
      <c r="G16" s="277"/>
      <c r="H16" s="277"/>
      <c r="I16" s="286"/>
      <c r="J16" s="287"/>
      <c r="K16" s="288"/>
      <c r="L16" s="288"/>
      <c r="M16" s="288"/>
      <c r="N16" s="288"/>
      <c r="O16" s="288"/>
      <c r="P16" s="288"/>
      <c r="Q16" s="277"/>
      <c r="R16" s="315">
        <v>9</v>
      </c>
      <c r="S16" s="313"/>
      <c r="T16" s="277"/>
      <c r="U16" s="278"/>
    </row>
    <row r="17" spans="2:21" ht="18">
      <c r="B17" s="275"/>
      <c r="C17" s="394" t="s">
        <v>153</v>
      </c>
      <c r="D17" s="395"/>
      <c r="E17" s="395"/>
      <c r="F17" s="298" t="s">
        <v>85</v>
      </c>
      <c r="G17" s="298" t="s">
        <v>86</v>
      </c>
      <c r="H17" s="299" t="s">
        <v>87</v>
      </c>
      <c r="I17" s="374" t="s">
        <v>236</v>
      </c>
      <c r="J17" s="377" t="s">
        <v>225</v>
      </c>
      <c r="K17" s="377"/>
      <c r="L17" s="377"/>
      <c r="M17" s="378"/>
      <c r="N17" s="381"/>
      <c r="O17" s="382"/>
      <c r="P17" s="288"/>
      <c r="Q17" s="277"/>
      <c r="R17" s="315">
        <v>10</v>
      </c>
      <c r="S17" s="313"/>
      <c r="T17" s="277"/>
      <c r="U17" s="278"/>
    </row>
    <row r="18" spans="2:21" ht="18.75" thickBot="1">
      <c r="B18" s="275"/>
      <c r="C18" s="396"/>
      <c r="D18" s="397"/>
      <c r="E18" s="397"/>
      <c r="F18" s="300">
        <v>1305000201</v>
      </c>
      <c r="G18" s="300">
        <v>1305000310</v>
      </c>
      <c r="H18" s="301">
        <f>G18-F18+1</f>
        <v>110</v>
      </c>
      <c r="I18" s="375"/>
      <c r="J18" s="379"/>
      <c r="K18" s="379"/>
      <c r="L18" s="379"/>
      <c r="M18" s="380"/>
      <c r="N18" s="381"/>
      <c r="O18" s="382"/>
      <c r="P18" s="277"/>
      <c r="Q18" s="277"/>
      <c r="R18" s="315">
        <v>11</v>
      </c>
      <c r="S18" s="313"/>
      <c r="T18" s="277"/>
      <c r="U18" s="278"/>
    </row>
    <row r="19" spans="2:21" ht="18.75" customHeight="1">
      <c r="B19" s="275"/>
      <c r="C19" s="371"/>
      <c r="D19" s="304"/>
      <c r="E19" s="304"/>
      <c r="F19" s="304"/>
      <c r="G19" s="304"/>
      <c r="H19" s="304"/>
      <c r="I19" s="268">
        <v>1</v>
      </c>
      <c r="J19" s="176" t="s">
        <v>233</v>
      </c>
      <c r="K19" s="404" t="str">
        <f>F8</f>
        <v>Sri. S.Ranganna</v>
      </c>
      <c r="L19" s="405"/>
      <c r="M19" s="406"/>
      <c r="N19" s="383"/>
      <c r="O19" s="384"/>
      <c r="P19" s="305"/>
      <c r="Q19" s="277"/>
      <c r="R19" s="315">
        <v>12</v>
      </c>
      <c r="S19" s="313"/>
      <c r="T19" s="277"/>
      <c r="U19" s="278"/>
    </row>
    <row r="20" spans="2:21" ht="18.75" customHeight="1">
      <c r="B20" s="275"/>
      <c r="C20" s="277"/>
      <c r="D20" s="304"/>
      <c r="E20" s="304"/>
      <c r="F20" s="304"/>
      <c r="G20" s="304"/>
      <c r="H20" s="304"/>
      <c r="I20" s="269">
        <v>2</v>
      </c>
      <c r="J20" s="177" t="s">
        <v>227</v>
      </c>
      <c r="K20" s="385" t="str">
        <f>F11</f>
        <v>Sri. H.Subba Rao</v>
      </c>
      <c r="L20" s="386"/>
      <c r="M20" s="387"/>
      <c r="N20" s="383"/>
      <c r="O20" s="384"/>
      <c r="P20" s="305"/>
      <c r="Q20" s="277"/>
      <c r="R20" s="315">
        <v>13</v>
      </c>
      <c r="S20" s="313"/>
      <c r="T20" s="277"/>
      <c r="U20" s="278"/>
    </row>
    <row r="21" spans="2:21" ht="18">
      <c r="B21" s="275"/>
      <c r="C21" s="277"/>
      <c r="D21" s="277"/>
      <c r="E21" s="277"/>
      <c r="F21" s="277"/>
      <c r="G21" s="277"/>
      <c r="H21" s="277"/>
      <c r="I21" s="269">
        <v>3</v>
      </c>
      <c r="J21" s="177"/>
      <c r="K21" s="385" t="s">
        <v>235</v>
      </c>
      <c r="L21" s="386"/>
      <c r="M21" s="387"/>
      <c r="N21" s="383"/>
      <c r="O21" s="384"/>
      <c r="P21" s="305"/>
      <c r="Q21" s="277"/>
      <c r="R21" s="315">
        <v>14</v>
      </c>
      <c r="S21" s="313"/>
      <c r="T21" s="277"/>
      <c r="U21" s="278"/>
    </row>
    <row r="22" spans="2:21" ht="18">
      <c r="B22" s="275"/>
      <c r="C22" s="277"/>
      <c r="D22" s="277"/>
      <c r="E22" s="277"/>
      <c r="F22" s="277"/>
      <c r="G22" s="277"/>
      <c r="H22" s="277"/>
      <c r="I22" s="269">
        <v>4</v>
      </c>
      <c r="J22" s="177" t="s">
        <v>228</v>
      </c>
      <c r="K22" s="385" t="s">
        <v>235</v>
      </c>
      <c r="L22" s="386"/>
      <c r="M22" s="387"/>
      <c r="N22" s="383"/>
      <c r="O22" s="384"/>
      <c r="P22" s="305"/>
      <c r="Q22" s="277"/>
      <c r="R22" s="315">
        <v>15</v>
      </c>
      <c r="S22" s="313"/>
      <c r="T22" s="277"/>
      <c r="U22" s="278"/>
    </row>
    <row r="23" spans="2:21" ht="15" customHeight="1">
      <c r="B23" s="275"/>
      <c r="C23" s="277"/>
      <c r="D23" s="277"/>
      <c r="E23" s="277"/>
      <c r="F23" s="277"/>
      <c r="G23" s="277"/>
      <c r="H23" s="277"/>
      <c r="I23" s="269">
        <v>5</v>
      </c>
      <c r="J23" s="177" t="s">
        <v>228</v>
      </c>
      <c r="K23" s="385" t="s">
        <v>235</v>
      </c>
      <c r="L23" s="386"/>
      <c r="M23" s="387"/>
      <c r="N23" s="383"/>
      <c r="O23" s="384"/>
      <c r="P23" s="305"/>
      <c r="Q23" s="277"/>
      <c r="R23" s="316" t="s">
        <v>87</v>
      </c>
      <c r="S23" s="314">
        <f>SUM(S8:S22)</f>
        <v>130</v>
      </c>
      <c r="T23" s="277"/>
      <c r="U23" s="278"/>
    </row>
    <row r="24" spans="2:21" ht="18">
      <c r="B24" s="275"/>
      <c r="C24" s="277"/>
      <c r="D24" s="277"/>
      <c r="E24" s="277"/>
      <c r="F24" s="277"/>
      <c r="G24" s="277"/>
      <c r="H24" s="277"/>
      <c r="I24" s="269">
        <v>6</v>
      </c>
      <c r="J24" s="177" t="s">
        <v>228</v>
      </c>
      <c r="K24" s="385" t="s">
        <v>235</v>
      </c>
      <c r="L24" s="386"/>
      <c r="M24" s="387"/>
      <c r="N24" s="383"/>
      <c r="O24" s="384"/>
      <c r="P24" s="305"/>
      <c r="Q24" s="277"/>
      <c r="R24" s="277"/>
      <c r="S24" s="277"/>
      <c r="T24" s="277"/>
      <c r="U24" s="278"/>
    </row>
    <row r="25" spans="2:21" ht="18">
      <c r="B25" s="275"/>
      <c r="C25" s="277"/>
      <c r="D25" s="277"/>
      <c r="E25" s="277"/>
      <c r="F25" s="277"/>
      <c r="G25" s="277"/>
      <c r="H25" s="277"/>
      <c r="I25" s="269">
        <v>7</v>
      </c>
      <c r="J25" s="177" t="s">
        <v>228</v>
      </c>
      <c r="K25" s="385" t="s">
        <v>235</v>
      </c>
      <c r="L25" s="386"/>
      <c r="M25" s="387"/>
      <c r="N25" s="383"/>
      <c r="O25" s="384"/>
      <c r="P25" s="305"/>
      <c r="Q25" s="277"/>
      <c r="R25" s="277"/>
      <c r="S25" s="277"/>
      <c r="T25" s="277"/>
      <c r="U25" s="278"/>
    </row>
    <row r="26" spans="2:21" ht="18">
      <c r="B26" s="275"/>
      <c r="C26" s="277"/>
      <c r="D26" s="277"/>
      <c r="E26" s="277"/>
      <c r="F26" s="277"/>
      <c r="G26" s="277"/>
      <c r="H26" s="277"/>
      <c r="I26" s="269">
        <v>8</v>
      </c>
      <c r="J26" s="177" t="s">
        <v>228</v>
      </c>
      <c r="K26" s="385" t="s">
        <v>235</v>
      </c>
      <c r="L26" s="386"/>
      <c r="M26" s="387"/>
      <c r="N26" s="383"/>
      <c r="O26" s="384"/>
      <c r="P26" s="305"/>
      <c r="Q26" s="277"/>
      <c r="R26" s="277"/>
      <c r="S26" s="277"/>
      <c r="T26" s="277"/>
      <c r="U26" s="278"/>
    </row>
    <row r="27" spans="2:21" ht="18">
      <c r="B27" s="275"/>
      <c r="C27" s="277"/>
      <c r="D27" s="277"/>
      <c r="E27" s="277"/>
      <c r="F27" s="277"/>
      <c r="G27" s="277"/>
      <c r="H27" s="277"/>
      <c r="I27" s="269">
        <v>9</v>
      </c>
      <c r="J27" s="177" t="s">
        <v>228</v>
      </c>
      <c r="K27" s="385" t="s">
        <v>235</v>
      </c>
      <c r="L27" s="386"/>
      <c r="M27" s="387"/>
      <c r="N27" s="383"/>
      <c r="O27" s="384"/>
      <c r="P27" s="305"/>
      <c r="Q27" s="277"/>
      <c r="R27" s="277"/>
      <c r="S27" s="277"/>
      <c r="T27" s="277"/>
      <c r="U27" s="278"/>
    </row>
    <row r="28" spans="2:21" ht="18">
      <c r="B28" s="275"/>
      <c r="C28" s="277"/>
      <c r="D28" s="277"/>
      <c r="E28" s="277"/>
      <c r="F28" s="277"/>
      <c r="G28" s="277"/>
      <c r="H28" s="277"/>
      <c r="I28" s="269">
        <v>10</v>
      </c>
      <c r="J28" s="177" t="s">
        <v>228</v>
      </c>
      <c r="K28" s="385" t="s">
        <v>235</v>
      </c>
      <c r="L28" s="386"/>
      <c r="M28" s="387"/>
      <c r="N28" s="383"/>
      <c r="O28" s="384"/>
      <c r="P28" s="305"/>
      <c r="Q28" s="277"/>
      <c r="R28" s="277"/>
      <c r="S28" s="277"/>
      <c r="T28" s="277"/>
      <c r="U28" s="278"/>
    </row>
    <row r="29" spans="2:21" ht="18">
      <c r="B29" s="275"/>
      <c r="C29" s="277"/>
      <c r="D29" s="277"/>
      <c r="E29" s="277"/>
      <c r="F29" s="277"/>
      <c r="G29" s="277"/>
      <c r="H29" s="277"/>
      <c r="I29" s="269">
        <v>11</v>
      </c>
      <c r="J29" s="177" t="s">
        <v>228</v>
      </c>
      <c r="K29" s="385" t="s">
        <v>235</v>
      </c>
      <c r="L29" s="386"/>
      <c r="M29" s="387"/>
      <c r="N29" s="383"/>
      <c r="O29" s="384"/>
      <c r="P29" s="305"/>
      <c r="Q29" s="277"/>
      <c r="R29" s="277"/>
      <c r="S29" s="277"/>
      <c r="T29" s="277"/>
      <c r="U29" s="278"/>
    </row>
    <row r="30" spans="2:21" ht="18.75" thickBot="1">
      <c r="B30" s="275"/>
      <c r="C30" s="277"/>
      <c r="D30" s="277"/>
      <c r="E30" s="277"/>
      <c r="F30" s="277"/>
      <c r="G30" s="277"/>
      <c r="H30" s="277"/>
      <c r="I30" s="269">
        <v>12</v>
      </c>
      <c r="J30" s="177" t="s">
        <v>228</v>
      </c>
      <c r="K30" s="385" t="s">
        <v>235</v>
      </c>
      <c r="L30" s="386"/>
      <c r="M30" s="387"/>
      <c r="N30" s="383"/>
      <c r="O30" s="384"/>
      <c r="P30" s="305"/>
      <c r="Q30" s="277"/>
      <c r="R30" s="277"/>
      <c r="S30" s="277"/>
      <c r="T30" s="277"/>
      <c r="U30" s="278"/>
    </row>
    <row r="31" spans="2:21" ht="18">
      <c r="B31" s="275"/>
      <c r="C31" s="277"/>
      <c r="D31" s="277"/>
      <c r="E31" s="277"/>
      <c r="F31" s="277"/>
      <c r="G31" s="277"/>
      <c r="H31" s="277"/>
      <c r="I31" s="269">
        <v>13</v>
      </c>
      <c r="J31" s="177" t="s">
        <v>228</v>
      </c>
      <c r="K31" s="385" t="s">
        <v>235</v>
      </c>
      <c r="L31" s="386"/>
      <c r="M31" s="387"/>
      <c r="N31" s="306"/>
      <c r="O31" s="412" t="s">
        <v>237</v>
      </c>
      <c r="P31" s="413"/>
      <c r="Q31" s="413"/>
      <c r="R31" s="413"/>
      <c r="S31" s="414"/>
      <c r="T31" s="277"/>
      <c r="U31" s="278"/>
    </row>
    <row r="32" spans="2:21" ht="18.75" customHeight="1">
      <c r="B32" s="275"/>
      <c r="C32" s="277"/>
      <c r="D32" s="277"/>
      <c r="E32" s="277"/>
      <c r="F32" s="277"/>
      <c r="G32" s="277"/>
      <c r="H32" s="277"/>
      <c r="I32" s="269">
        <v>14</v>
      </c>
      <c r="J32" s="177" t="s">
        <v>228</v>
      </c>
      <c r="K32" s="385" t="s">
        <v>235</v>
      </c>
      <c r="L32" s="386"/>
      <c r="M32" s="387"/>
      <c r="N32" s="307"/>
      <c r="O32" s="415" t="s">
        <v>238</v>
      </c>
      <c r="P32" s="416"/>
      <c r="Q32" s="416"/>
      <c r="R32" s="416"/>
      <c r="S32" s="417"/>
      <c r="T32" s="277"/>
      <c r="U32" s="278"/>
    </row>
    <row r="33" spans="2:21" ht="21">
      <c r="B33" s="275"/>
      <c r="C33" s="421" t="s">
        <v>333</v>
      </c>
      <c r="D33" s="421"/>
      <c r="E33" s="421"/>
      <c r="F33" s="421"/>
      <c r="G33" s="421"/>
      <c r="H33" s="422"/>
      <c r="I33" s="269">
        <v>15</v>
      </c>
      <c r="J33" s="177" t="s">
        <v>228</v>
      </c>
      <c r="K33" s="385" t="s">
        <v>235</v>
      </c>
      <c r="L33" s="386"/>
      <c r="M33" s="387"/>
      <c r="N33" s="307"/>
      <c r="O33" s="415" t="s">
        <v>243</v>
      </c>
      <c r="P33" s="416"/>
      <c r="Q33" s="416"/>
      <c r="R33" s="416"/>
      <c r="S33" s="417"/>
      <c r="T33" s="277"/>
      <c r="U33" s="278"/>
    </row>
    <row r="34" spans="2:21" ht="18.75" customHeight="1">
      <c r="B34" s="275"/>
      <c r="C34" s="277"/>
      <c r="D34" s="277"/>
      <c r="E34" s="277"/>
      <c r="F34" s="277"/>
      <c r="G34" s="277"/>
      <c r="H34" s="277"/>
      <c r="I34" s="269">
        <v>16</v>
      </c>
      <c r="J34" s="177" t="s">
        <v>229</v>
      </c>
      <c r="K34" s="385" t="s">
        <v>235</v>
      </c>
      <c r="L34" s="386"/>
      <c r="M34" s="387"/>
      <c r="N34" s="306"/>
      <c r="O34" s="415" t="s">
        <v>239</v>
      </c>
      <c r="P34" s="416"/>
      <c r="Q34" s="416"/>
      <c r="R34" s="416"/>
      <c r="S34" s="417"/>
      <c r="T34" s="310"/>
      <c r="U34" s="278"/>
    </row>
    <row r="35" spans="2:21" ht="18.75">
      <c r="B35" s="275"/>
      <c r="C35" s="277"/>
      <c r="D35" s="277"/>
      <c r="E35" s="277"/>
      <c r="F35" s="277"/>
      <c r="G35" s="277"/>
      <c r="H35" s="277"/>
      <c r="I35" s="269">
        <v>17</v>
      </c>
      <c r="J35" s="177" t="s">
        <v>230</v>
      </c>
      <c r="K35" s="385" t="s">
        <v>235</v>
      </c>
      <c r="L35" s="386"/>
      <c r="M35" s="387"/>
      <c r="N35" s="306"/>
      <c r="O35" s="415" t="s">
        <v>240</v>
      </c>
      <c r="P35" s="416"/>
      <c r="Q35" s="416"/>
      <c r="R35" s="416"/>
      <c r="S35" s="417"/>
      <c r="T35" s="311"/>
      <c r="U35" s="278"/>
    </row>
    <row r="36" spans="2:21" ht="18.75" thickBot="1">
      <c r="B36" s="275"/>
      <c r="C36" s="277"/>
      <c r="D36" s="376" t="s">
        <v>242</v>
      </c>
      <c r="E36" s="376"/>
      <c r="F36" s="376"/>
      <c r="G36" s="376"/>
      <c r="H36" s="277"/>
      <c r="I36" s="269">
        <v>19</v>
      </c>
      <c r="J36" s="177" t="s">
        <v>231</v>
      </c>
      <c r="K36" s="385" t="s">
        <v>235</v>
      </c>
      <c r="L36" s="386"/>
      <c r="M36" s="387"/>
      <c r="N36" s="306"/>
      <c r="O36" s="418" t="s">
        <v>241</v>
      </c>
      <c r="P36" s="419"/>
      <c r="Q36" s="419"/>
      <c r="R36" s="419"/>
      <c r="S36" s="420"/>
      <c r="T36" s="312"/>
      <c r="U36" s="278"/>
    </row>
    <row r="37" spans="2:21" ht="18.75" customHeight="1">
      <c r="B37" s="280"/>
      <c r="C37" s="410" t="s">
        <v>275</v>
      </c>
      <c r="D37" s="410"/>
      <c r="E37" s="410"/>
      <c r="F37" s="410"/>
      <c r="G37" s="410"/>
      <c r="H37" s="411"/>
      <c r="I37" s="269">
        <v>20</v>
      </c>
      <c r="J37" s="177" t="s">
        <v>232</v>
      </c>
      <c r="K37" s="385" t="s">
        <v>235</v>
      </c>
      <c r="L37" s="386"/>
      <c r="M37" s="387"/>
      <c r="N37" s="306"/>
      <c r="O37" s="308"/>
      <c r="P37" s="305"/>
      <c r="Q37" s="304"/>
      <c r="R37" s="304"/>
      <c r="S37" s="290"/>
      <c r="T37" s="309"/>
      <c r="U37" s="278"/>
    </row>
    <row r="38" spans="2:21" ht="18.75" customHeight="1">
      <c r="B38" s="280"/>
      <c r="C38" s="302"/>
      <c r="D38" s="302"/>
      <c r="E38" s="302"/>
      <c r="F38" s="302"/>
      <c r="G38" s="302"/>
      <c r="H38" s="303"/>
      <c r="I38" s="269">
        <v>21</v>
      </c>
      <c r="J38" s="177"/>
      <c r="K38" s="385"/>
      <c r="L38" s="386"/>
      <c r="M38" s="387"/>
      <c r="N38" s="306"/>
      <c r="O38" s="308"/>
      <c r="P38" s="305"/>
      <c r="Q38" s="304"/>
      <c r="R38" s="304"/>
      <c r="S38" s="277"/>
      <c r="T38" s="309"/>
      <c r="U38" s="278"/>
    </row>
    <row r="39" spans="2:21" ht="19.5" thickBot="1">
      <c r="B39" s="275"/>
      <c r="C39" s="277"/>
      <c r="D39" s="277"/>
      <c r="E39" s="277"/>
      <c r="F39" s="277"/>
      <c r="G39" s="277"/>
      <c r="H39" s="277"/>
      <c r="I39" s="270">
        <v>22</v>
      </c>
      <c r="J39" s="178"/>
      <c r="K39" s="407"/>
      <c r="L39" s="408"/>
      <c r="M39" s="409"/>
      <c r="N39" s="306"/>
      <c r="O39" s="308"/>
      <c r="P39" s="305"/>
      <c r="Q39" s="304"/>
      <c r="R39" s="304"/>
      <c r="S39" s="277"/>
      <c r="T39" s="309"/>
      <c r="U39" s="278"/>
    </row>
    <row r="40" spans="2:21" ht="13.5" customHeight="1" thickBot="1">
      <c r="B40" s="281"/>
      <c r="C40" s="282"/>
      <c r="D40" s="282"/>
      <c r="E40" s="282"/>
      <c r="F40" s="282"/>
      <c r="G40" s="282"/>
      <c r="H40" s="282"/>
      <c r="I40" s="283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4"/>
    </row>
    <row r="51" spans="30:31">
      <c r="AD51">
        <v>1</v>
      </c>
      <c r="AE51" t="s">
        <v>234</v>
      </c>
    </row>
    <row r="52" spans="30:31">
      <c r="AD52">
        <v>2</v>
      </c>
      <c r="AE52" t="s">
        <v>228</v>
      </c>
    </row>
    <row r="54" spans="30:31">
      <c r="AE54" s="129">
        <v>2</v>
      </c>
    </row>
    <row r="55" spans="30:31">
      <c r="AE55" t="str">
        <f>VLOOKUP(AE54,AD51:AE52,2,TRUE)</f>
        <v>Invigilator</v>
      </c>
    </row>
    <row r="200" spans="51:51">
      <c r="AY200" t="s">
        <v>67</v>
      </c>
    </row>
    <row r="201" spans="51:51">
      <c r="AY201" t="s">
        <v>68</v>
      </c>
    </row>
  </sheetData>
  <sheetProtection password="9216" sheet="1" objects="1" scenarios="1" selectLockedCells="1"/>
  <customSheetViews>
    <customSheetView guid="{7EB9028C-C1C3-4BCC-8803-2457D6816300}" showGridLines="0" showRowCol="0">
      <selection activeCell="K39" sqref="K39:M39"/>
      <pageMargins left="0.7" right="0.7" top="0.75" bottom="0.75" header="0.3" footer="0.3"/>
      <pageSetup paperSize="9" orientation="landscape" horizontalDpi="300" verticalDpi="300" r:id="rId1"/>
    </customSheetView>
    <customSheetView guid="{7619AA85-228C-4630-A71B-2CC5AF56A092}" showGridLines="0" showRowCol="0" hiddenColumns="1">
      <selection activeCell="J38" sqref="J38:L38"/>
      <pageMargins left="0.7" right="0.7" top="0.75" bottom="0.75" header="0.3" footer="0.3"/>
      <pageSetup paperSize="9" orientation="landscape" horizontalDpi="300" verticalDpi="300" r:id="rId2"/>
    </customSheetView>
  </customSheetViews>
  <mergeCells count="61">
    <mergeCell ref="C37:H37"/>
    <mergeCell ref="O31:S31"/>
    <mergeCell ref="O32:S32"/>
    <mergeCell ref="O33:S33"/>
    <mergeCell ref="O34:S34"/>
    <mergeCell ref="O35:S35"/>
    <mergeCell ref="O36:S36"/>
    <mergeCell ref="C33:H33"/>
    <mergeCell ref="K38:M38"/>
    <mergeCell ref="K39:M39"/>
    <mergeCell ref="K32:M32"/>
    <mergeCell ref="K33:M33"/>
    <mergeCell ref="K34:M34"/>
    <mergeCell ref="K35:M35"/>
    <mergeCell ref="K36:M36"/>
    <mergeCell ref="K37:M37"/>
    <mergeCell ref="K19:M19"/>
    <mergeCell ref="K20:M20"/>
    <mergeCell ref="K21:M21"/>
    <mergeCell ref="K22:M22"/>
    <mergeCell ref="K23:M23"/>
    <mergeCell ref="N28:O28"/>
    <mergeCell ref="N29:O29"/>
    <mergeCell ref="N30:O30"/>
    <mergeCell ref="K24:M24"/>
    <mergeCell ref="K25:M25"/>
    <mergeCell ref="K26:M26"/>
    <mergeCell ref="K27:M27"/>
    <mergeCell ref="K28:M28"/>
    <mergeCell ref="C8:E8"/>
    <mergeCell ref="C3:T3"/>
    <mergeCell ref="R5:S6"/>
    <mergeCell ref="C11:E11"/>
    <mergeCell ref="C17:E18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I17:I18"/>
    <mergeCell ref="D36:G36"/>
    <mergeCell ref="J17:M18"/>
    <mergeCell ref="N17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K29:M29"/>
    <mergeCell ref="K30:M30"/>
    <mergeCell ref="K31:M31"/>
  </mergeCells>
  <conditionalFormatting sqref="M5:P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">
      <colorScale>
        <cfvo type="min" val="0"/>
        <cfvo type="max" val="0"/>
        <color rgb="FFFFFF00"/>
        <color rgb="FFFFEF9C"/>
      </colorScale>
    </cfRule>
  </conditionalFormatting>
  <pageMargins left="0.7" right="0.7" top="0.75" bottom="0.75" header="0.3" footer="0.3"/>
  <pageSetup paperSize="9" orientation="landscape" horizontalDpi="300" verticalDpi="300" r:id="rId3"/>
  <ignoredErrors>
    <ignoredError sqref="K19:M20" unlockedFormula="1"/>
  </ignoredErrors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28"/>
  <sheetViews>
    <sheetView showGridLines="0" showRowColHeaders="0" workbookViewId="0">
      <selection activeCell="Q10" sqref="Q10"/>
    </sheetView>
  </sheetViews>
  <sheetFormatPr defaultRowHeight="15"/>
  <cols>
    <col min="1" max="1" width="4" customWidth="1"/>
    <col min="2" max="2" width="5.42578125" customWidth="1"/>
    <col min="3" max="3" width="12.140625" customWidth="1"/>
    <col min="4" max="4" width="11.140625" customWidth="1"/>
    <col min="5" max="5" width="13.5703125" customWidth="1"/>
    <col min="15" max="15" width="15" customWidth="1"/>
  </cols>
  <sheetData>
    <row r="2" spans="2:15" ht="18.75">
      <c r="B2" s="511" t="s">
        <v>103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</row>
    <row r="3" spans="2:15" ht="18.75">
      <c r="B3" s="512" t="str">
        <f>DATA!F5</f>
        <v>SSC Public Examinations March/April,2015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</row>
    <row r="4" spans="2:15" ht="15.75">
      <c r="B4" s="452" t="s">
        <v>104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2:15">
      <c r="B5" s="509" t="s">
        <v>105</v>
      </c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</row>
    <row r="6" spans="2:15" s="3" customFormat="1" ht="18">
      <c r="B6" s="18"/>
      <c r="C6" s="19" t="s">
        <v>72</v>
      </c>
      <c r="D6" s="66">
        <f>DATA!F7</f>
        <v>2365</v>
      </c>
      <c r="E6" s="18"/>
      <c r="F6" s="18"/>
      <c r="G6" s="18"/>
      <c r="H6" s="18"/>
      <c r="I6" s="18"/>
      <c r="J6" s="18"/>
      <c r="K6" s="18"/>
      <c r="L6" s="19" t="s">
        <v>106</v>
      </c>
      <c r="M6" s="66">
        <f>DATA!F15</f>
        <v>13</v>
      </c>
      <c r="N6" s="18"/>
      <c r="O6" s="19"/>
    </row>
    <row r="7" spans="2:15" s="3" customFormat="1" ht="18">
      <c r="B7" s="18"/>
      <c r="C7" s="19" t="s">
        <v>74</v>
      </c>
      <c r="D7" s="455" t="str">
        <f>DATA!F6</f>
        <v>Z P H School, xxxxxxx</v>
      </c>
      <c r="E7" s="455"/>
      <c r="F7" s="455"/>
      <c r="G7" s="455"/>
      <c r="H7" s="455"/>
      <c r="I7" s="18"/>
      <c r="J7" s="18"/>
      <c r="K7" s="66"/>
      <c r="L7" s="19" t="s">
        <v>107</v>
      </c>
      <c r="M7" s="519" t="str">
        <f>DATA!F14</f>
        <v>Kurnool</v>
      </c>
      <c r="N7" s="519"/>
      <c r="O7" s="519"/>
    </row>
    <row r="8" spans="2:15" ht="15.75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s="37" customFormat="1" ht="20.25" customHeight="1" thickTop="1">
      <c r="B9" s="513" t="s">
        <v>108</v>
      </c>
      <c r="C9" s="515" t="s">
        <v>2</v>
      </c>
      <c r="D9" s="515" t="s">
        <v>109</v>
      </c>
      <c r="E9" s="515" t="s">
        <v>34</v>
      </c>
      <c r="F9" s="515" t="s">
        <v>110</v>
      </c>
      <c r="G9" s="515"/>
      <c r="H9" s="515"/>
      <c r="I9" s="515" t="s">
        <v>111</v>
      </c>
      <c r="J9" s="515"/>
      <c r="K9" s="515"/>
      <c r="L9" s="515" t="s">
        <v>112</v>
      </c>
      <c r="M9" s="515"/>
      <c r="N9" s="515"/>
      <c r="O9" s="517" t="s">
        <v>113</v>
      </c>
    </row>
    <row r="10" spans="2:15" s="37" customFormat="1" ht="30">
      <c r="B10" s="514"/>
      <c r="C10" s="516"/>
      <c r="D10" s="516"/>
      <c r="E10" s="516"/>
      <c r="F10" s="93" t="s">
        <v>114</v>
      </c>
      <c r="G10" s="93" t="s">
        <v>99</v>
      </c>
      <c r="H10" s="93" t="s">
        <v>115</v>
      </c>
      <c r="I10" s="93" t="s">
        <v>114</v>
      </c>
      <c r="J10" s="93" t="s">
        <v>99</v>
      </c>
      <c r="K10" s="93" t="s">
        <v>115</v>
      </c>
      <c r="L10" s="93" t="s">
        <v>114</v>
      </c>
      <c r="M10" s="93" t="s">
        <v>99</v>
      </c>
      <c r="N10" s="93" t="s">
        <v>115</v>
      </c>
      <c r="O10" s="518"/>
    </row>
    <row r="11" spans="2:15" ht="18" customHeight="1">
      <c r="B11" s="89">
        <v>1</v>
      </c>
      <c r="C11" s="90">
        <f>DATA!J5</f>
        <v>42089</v>
      </c>
      <c r="D11" s="91"/>
      <c r="E11" s="91" t="s">
        <v>116</v>
      </c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2:15" ht="18" customHeight="1">
      <c r="B12" s="31">
        <v>2</v>
      </c>
      <c r="C12" s="32">
        <f>DATA!J6</f>
        <v>42090</v>
      </c>
      <c r="D12" s="30"/>
      <c r="E12" s="62" t="s">
        <v>117</v>
      </c>
      <c r="F12" s="30"/>
      <c r="G12" s="30"/>
      <c r="H12" s="30"/>
      <c r="I12" s="30"/>
      <c r="J12" s="30"/>
      <c r="K12" s="30"/>
      <c r="L12" s="30"/>
      <c r="M12" s="30"/>
      <c r="N12" s="30"/>
      <c r="O12" s="33"/>
    </row>
    <row r="13" spans="2:15" ht="18" customHeight="1">
      <c r="B13" s="31">
        <v>3</v>
      </c>
      <c r="C13" s="32">
        <f>DATA!J7</f>
        <v>42093</v>
      </c>
      <c r="D13" s="30"/>
      <c r="E13" s="30" t="s">
        <v>118</v>
      </c>
      <c r="F13" s="30"/>
      <c r="G13" s="30"/>
      <c r="H13" s="30"/>
      <c r="I13" s="30"/>
      <c r="J13" s="30"/>
      <c r="K13" s="30"/>
      <c r="L13" s="30"/>
      <c r="M13" s="30"/>
      <c r="N13" s="30"/>
      <c r="O13" s="33"/>
    </row>
    <row r="14" spans="2:15" ht="18" customHeight="1">
      <c r="B14" s="31">
        <v>4</v>
      </c>
      <c r="C14" s="32">
        <f>DATA!J8</f>
        <v>42094</v>
      </c>
      <c r="D14" s="16"/>
      <c r="E14" s="16" t="s">
        <v>119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2:15" ht="18" customHeight="1">
      <c r="B15" s="31">
        <v>5</v>
      </c>
      <c r="C15" s="32">
        <f>DATA!J9</f>
        <v>42095</v>
      </c>
      <c r="D15" s="16"/>
      <c r="E15" s="16" t="s">
        <v>120</v>
      </c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2:15" ht="18" customHeight="1">
      <c r="B16" s="31">
        <v>6</v>
      </c>
      <c r="C16" s="32">
        <f>DATA!J10</f>
        <v>42096</v>
      </c>
      <c r="D16" s="16"/>
      <c r="E16" s="16" t="s">
        <v>121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2:15" ht="18" customHeight="1">
      <c r="B17" s="31">
        <v>7</v>
      </c>
      <c r="C17" s="32">
        <f>DATA!J11</f>
        <v>42098</v>
      </c>
      <c r="D17" s="16"/>
      <c r="E17" s="16" t="s">
        <v>122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2:15" ht="18" customHeight="1">
      <c r="B18" s="31">
        <v>8</v>
      </c>
      <c r="C18" s="32">
        <f>DATA!J12</f>
        <v>42100</v>
      </c>
      <c r="D18" s="16"/>
      <c r="E18" s="16" t="s">
        <v>123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2:15" ht="18" customHeight="1">
      <c r="B19" s="31">
        <v>9</v>
      </c>
      <c r="C19" s="32">
        <f>DATA!J13</f>
        <v>42101</v>
      </c>
      <c r="D19" s="16"/>
      <c r="E19" s="16" t="s">
        <v>124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2:15" ht="18" customHeight="1">
      <c r="B20" s="31">
        <v>10</v>
      </c>
      <c r="C20" s="32">
        <f>DATA!J14</f>
        <v>42102</v>
      </c>
      <c r="D20" s="16"/>
      <c r="E20" s="16" t="s">
        <v>125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2:15" ht="18" customHeight="1">
      <c r="B21" s="31">
        <v>11</v>
      </c>
      <c r="C21" s="32">
        <f>DATA!J15</f>
        <v>42103</v>
      </c>
      <c r="D21" s="16"/>
      <c r="E21" s="16" t="s">
        <v>126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25.5" customHeight="1" thickBot="1">
      <c r="B22" s="521" t="s">
        <v>87</v>
      </c>
      <c r="C22" s="52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2:15" ht="15.75" thickTop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>
      <c r="B27" s="520" t="s">
        <v>127</v>
      </c>
      <c r="C27" s="520"/>
      <c r="D27" s="520"/>
      <c r="E27" s="520"/>
      <c r="F27" s="28"/>
      <c r="G27" s="28"/>
      <c r="H27" s="28"/>
      <c r="I27" s="28"/>
      <c r="J27" s="28"/>
      <c r="K27" s="28"/>
      <c r="L27" s="520" t="s">
        <v>128</v>
      </c>
      <c r="M27" s="520"/>
      <c r="N27" s="520"/>
      <c r="O27" s="520"/>
    </row>
    <row r="28" spans="2:15">
      <c r="B28" s="523"/>
      <c r="C28" s="523"/>
      <c r="D28" s="523"/>
      <c r="E28" s="36"/>
      <c r="F28" s="36"/>
      <c r="G28" s="36"/>
      <c r="H28" s="36"/>
      <c r="I28" s="36"/>
      <c r="J28" s="36"/>
      <c r="K28" s="36"/>
      <c r="L28" s="36"/>
      <c r="M28" s="523"/>
      <c r="N28" s="523"/>
      <c r="O28" s="523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Q10" sqref="Q10"/>
      <pageMargins left="0.25" right="0.34" top="0.47" bottom="0.39" header="0.3" footer="0.24"/>
      <pageSetup paperSize="9" orientation="landscape" horizontalDpi="300" verticalDpi="300" r:id="rId1"/>
    </customSheetView>
    <customSheetView guid="{7619AA85-228C-4630-A71B-2CC5AF56A092}" showPageBreaks="1" showGridLines="0" showRowCol="0" printArea="1">
      <selection activeCell="Q34" sqref="Q34"/>
      <pageMargins left="0.25" right="0.34" top="0.47" bottom="0.39" header="0.3" footer="0.24"/>
      <pageSetup paperSize="9" orientation="landscape" horizontalDpi="300" verticalDpi="300" r:id="rId2"/>
    </customSheetView>
  </customSheetViews>
  <mergeCells count="19">
    <mergeCell ref="L27:O27"/>
    <mergeCell ref="B27:E27"/>
    <mergeCell ref="B22:C22"/>
    <mergeCell ref="B28:D28"/>
    <mergeCell ref="M28:O28"/>
    <mergeCell ref="B2:O2"/>
    <mergeCell ref="B3:O3"/>
    <mergeCell ref="B4:O4"/>
    <mergeCell ref="B5:O5"/>
    <mergeCell ref="B9:B10"/>
    <mergeCell ref="C9:C10"/>
    <mergeCell ref="D9:D10"/>
    <mergeCell ref="E9:E10"/>
    <mergeCell ref="F9:H9"/>
    <mergeCell ref="I9:K9"/>
    <mergeCell ref="L9:N9"/>
    <mergeCell ref="O9:O10"/>
    <mergeCell ref="D7:H7"/>
    <mergeCell ref="M7:O7"/>
  </mergeCells>
  <pageMargins left="0.25" right="0.34" top="0.47" bottom="0.39" header="0.3" footer="0.24"/>
  <pageSetup paperSize="9" orientation="landscape" horizontalDpi="300" verticalDpi="3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RowColHeaders="0" workbookViewId="0">
      <selection sqref="A1:G43"/>
    </sheetView>
  </sheetViews>
  <sheetFormatPr defaultRowHeight="15"/>
  <cols>
    <col min="1" max="1" width="3.85546875" customWidth="1"/>
    <col min="2" max="2" width="4.85546875" customWidth="1"/>
    <col min="3" max="3" width="15.140625" customWidth="1"/>
    <col min="4" max="4" width="18.42578125" customWidth="1"/>
    <col min="5" max="5" width="14.42578125" customWidth="1"/>
    <col min="6" max="6" width="14.5703125" customWidth="1"/>
    <col min="7" max="7" width="21.7109375" customWidth="1"/>
  </cols>
  <sheetData>
    <row r="1" spans="1:7">
      <c r="A1" s="15"/>
      <c r="B1" s="15"/>
      <c r="C1" s="15"/>
      <c r="D1" s="15"/>
      <c r="E1" s="15"/>
      <c r="F1" s="15"/>
      <c r="G1" s="15"/>
    </row>
    <row r="2" spans="1:7" ht="18">
      <c r="A2" s="15"/>
      <c r="B2" s="528" t="s">
        <v>129</v>
      </c>
      <c r="C2" s="528"/>
      <c r="D2" s="528"/>
      <c r="E2" s="528"/>
      <c r="F2" s="528"/>
      <c r="G2" s="528"/>
    </row>
    <row r="3" spans="1:7" ht="18">
      <c r="A3" s="15"/>
      <c r="B3" s="441" t="str">
        <f>DATA!F5</f>
        <v>SSC Public Examinations March/April,2015</v>
      </c>
      <c r="C3" s="441"/>
      <c r="D3" s="441"/>
      <c r="E3" s="441"/>
      <c r="F3" s="441"/>
      <c r="G3" s="441"/>
    </row>
    <row r="4" spans="1:7" ht="15.75">
      <c r="A4" s="15"/>
      <c r="B4" s="442" t="s">
        <v>130</v>
      </c>
      <c r="C4" s="442"/>
      <c r="D4" s="442"/>
      <c r="E4" s="442"/>
      <c r="F4" s="442"/>
      <c r="G4" s="442"/>
    </row>
    <row r="5" spans="1:7">
      <c r="A5" s="15"/>
      <c r="B5" s="529" t="s">
        <v>131</v>
      </c>
      <c r="C5" s="529"/>
      <c r="D5" s="529"/>
      <c r="E5" s="529"/>
      <c r="F5" s="529"/>
      <c r="G5" s="529"/>
    </row>
    <row r="6" spans="1:7" s="18" customFormat="1" ht="23.25" customHeight="1">
      <c r="B6" s="469" t="s">
        <v>91</v>
      </c>
      <c r="C6" s="469"/>
      <c r="D6" s="123" t="str">
        <f>'DO Dairy'!E7</f>
        <v>2365 - Z P H School, xxxxxxx</v>
      </c>
    </row>
    <row r="7" spans="1:7" s="18" customFormat="1" ht="23.25" customHeight="1">
      <c r="B7" s="469" t="s">
        <v>132</v>
      </c>
      <c r="C7" s="469"/>
      <c r="D7" s="123" t="str">
        <f>'DO Dairy'!E5</f>
        <v>13 - Kurnool</v>
      </c>
      <c r="E7" s="128"/>
      <c r="F7" s="128"/>
    </row>
    <row r="8" spans="1:7">
      <c r="A8" s="15"/>
      <c r="B8" s="163"/>
      <c r="C8" s="15"/>
      <c r="D8" s="15"/>
      <c r="E8" s="15"/>
      <c r="F8" s="15"/>
      <c r="G8" s="15"/>
    </row>
    <row r="9" spans="1:7" ht="37.5" customHeight="1">
      <c r="A9" s="15"/>
      <c r="B9" s="164" t="s">
        <v>133</v>
      </c>
      <c r="C9" s="165" t="s">
        <v>134</v>
      </c>
      <c r="D9" s="165" t="s">
        <v>93</v>
      </c>
      <c r="E9" s="530" t="s">
        <v>135</v>
      </c>
      <c r="F9" s="530"/>
      <c r="G9" s="166" t="s">
        <v>136</v>
      </c>
    </row>
    <row r="10" spans="1:7" ht="18" customHeight="1">
      <c r="A10" s="15"/>
      <c r="B10" s="167">
        <v>1</v>
      </c>
      <c r="C10" s="168"/>
      <c r="D10" s="168"/>
      <c r="E10" s="525"/>
      <c r="F10" s="525"/>
      <c r="G10" s="169"/>
    </row>
    <row r="11" spans="1:7" ht="18" customHeight="1">
      <c r="A11" s="15"/>
      <c r="B11" s="167">
        <v>2</v>
      </c>
      <c r="C11" s="168"/>
      <c r="D11" s="168"/>
      <c r="E11" s="525"/>
      <c r="F11" s="525"/>
      <c r="G11" s="169"/>
    </row>
    <row r="12" spans="1:7" ht="18" customHeight="1">
      <c r="A12" s="15"/>
      <c r="B12" s="167">
        <v>3</v>
      </c>
      <c r="C12" s="168"/>
      <c r="D12" s="168"/>
      <c r="E12" s="525"/>
      <c r="F12" s="525"/>
      <c r="G12" s="169"/>
    </row>
    <row r="13" spans="1:7" ht="18" customHeight="1">
      <c r="A13" s="15"/>
      <c r="B13" s="167">
        <v>4</v>
      </c>
      <c r="C13" s="168"/>
      <c r="D13" s="168"/>
      <c r="E13" s="525"/>
      <c r="F13" s="525"/>
      <c r="G13" s="169"/>
    </row>
    <row r="14" spans="1:7" ht="18" customHeight="1">
      <c r="A14" s="15"/>
      <c r="B14" s="167">
        <v>5</v>
      </c>
      <c r="C14" s="168"/>
      <c r="D14" s="168"/>
      <c r="E14" s="525"/>
      <c r="F14" s="525"/>
      <c r="G14" s="169"/>
    </row>
    <row r="15" spans="1:7" ht="18" customHeight="1">
      <c r="A15" s="15"/>
      <c r="B15" s="167">
        <v>6</v>
      </c>
      <c r="C15" s="168"/>
      <c r="D15" s="168"/>
      <c r="E15" s="525"/>
      <c r="F15" s="525"/>
      <c r="G15" s="169"/>
    </row>
    <row r="16" spans="1:7" ht="18" customHeight="1">
      <c r="A16" s="15"/>
      <c r="B16" s="167">
        <v>7</v>
      </c>
      <c r="C16" s="168"/>
      <c r="D16" s="168"/>
      <c r="E16" s="525"/>
      <c r="F16" s="525"/>
      <c r="G16" s="169"/>
    </row>
    <row r="17" spans="1:7" ht="18" customHeight="1">
      <c r="A17" s="15"/>
      <c r="B17" s="167">
        <v>8</v>
      </c>
      <c r="C17" s="168"/>
      <c r="D17" s="168"/>
      <c r="E17" s="525"/>
      <c r="F17" s="525"/>
      <c r="G17" s="169"/>
    </row>
    <row r="18" spans="1:7" ht="18" customHeight="1">
      <c r="A18" s="15"/>
      <c r="B18" s="167">
        <v>9</v>
      </c>
      <c r="C18" s="168"/>
      <c r="D18" s="168"/>
      <c r="E18" s="525"/>
      <c r="F18" s="525"/>
      <c r="G18" s="169"/>
    </row>
    <row r="19" spans="1:7" ht="18" customHeight="1">
      <c r="A19" s="15"/>
      <c r="B19" s="167">
        <v>10</v>
      </c>
      <c r="C19" s="168"/>
      <c r="D19" s="168"/>
      <c r="E19" s="525"/>
      <c r="F19" s="525"/>
      <c r="G19" s="169"/>
    </row>
    <row r="20" spans="1:7" ht="18" customHeight="1">
      <c r="A20" s="15"/>
      <c r="B20" s="167">
        <v>11</v>
      </c>
      <c r="C20" s="168"/>
      <c r="D20" s="168"/>
      <c r="E20" s="525"/>
      <c r="F20" s="525"/>
      <c r="G20" s="169"/>
    </row>
    <row r="21" spans="1:7" ht="18" customHeight="1">
      <c r="A21" s="15"/>
      <c r="B21" s="167">
        <v>12</v>
      </c>
      <c r="C21" s="168"/>
      <c r="D21" s="168"/>
      <c r="E21" s="525"/>
      <c r="F21" s="525"/>
      <c r="G21" s="169"/>
    </row>
    <row r="22" spans="1:7" ht="18" customHeight="1">
      <c r="A22" s="15"/>
      <c r="B22" s="167">
        <v>13</v>
      </c>
      <c r="C22" s="168"/>
      <c r="D22" s="168"/>
      <c r="E22" s="525"/>
      <c r="F22" s="525"/>
      <c r="G22" s="169"/>
    </row>
    <row r="23" spans="1:7" ht="18" customHeight="1">
      <c r="A23" s="15"/>
      <c r="B23" s="167">
        <v>14</v>
      </c>
      <c r="C23" s="168"/>
      <c r="D23" s="168"/>
      <c r="E23" s="525"/>
      <c r="F23" s="525"/>
      <c r="G23" s="169"/>
    </row>
    <row r="24" spans="1:7" ht="18" customHeight="1">
      <c r="A24" s="15"/>
      <c r="B24" s="167">
        <v>15</v>
      </c>
      <c r="C24" s="168"/>
      <c r="D24" s="168"/>
      <c r="E24" s="525"/>
      <c r="F24" s="525"/>
      <c r="G24" s="169"/>
    </row>
    <row r="25" spans="1:7" ht="18" customHeight="1">
      <c r="A25" s="15"/>
      <c r="B25" s="167">
        <v>16</v>
      </c>
      <c r="C25" s="168"/>
      <c r="D25" s="168"/>
      <c r="E25" s="525"/>
      <c r="F25" s="525"/>
      <c r="G25" s="169"/>
    </row>
    <row r="26" spans="1:7" ht="18" customHeight="1">
      <c r="A26" s="15"/>
      <c r="B26" s="167">
        <v>17</v>
      </c>
      <c r="C26" s="168"/>
      <c r="D26" s="168"/>
      <c r="E26" s="525"/>
      <c r="F26" s="525"/>
      <c r="G26" s="169"/>
    </row>
    <row r="27" spans="1:7" ht="18" customHeight="1">
      <c r="A27" s="15"/>
      <c r="B27" s="167">
        <v>18</v>
      </c>
      <c r="C27" s="168"/>
      <c r="D27" s="168"/>
      <c r="E27" s="525"/>
      <c r="F27" s="525"/>
      <c r="G27" s="169"/>
    </row>
    <row r="28" spans="1:7" ht="18" customHeight="1">
      <c r="A28" s="15"/>
      <c r="B28" s="167">
        <v>19</v>
      </c>
      <c r="C28" s="168"/>
      <c r="D28" s="168"/>
      <c r="E28" s="525"/>
      <c r="F28" s="525"/>
      <c r="G28" s="169"/>
    </row>
    <row r="29" spans="1:7" ht="18" customHeight="1">
      <c r="A29" s="15"/>
      <c r="B29" s="167">
        <v>20</v>
      </c>
      <c r="C29" s="168"/>
      <c r="D29" s="168"/>
      <c r="E29" s="525"/>
      <c r="F29" s="525"/>
      <c r="G29" s="169"/>
    </row>
    <row r="30" spans="1:7" ht="18" customHeight="1">
      <c r="A30" s="15"/>
      <c r="B30" s="167">
        <v>21</v>
      </c>
      <c r="C30" s="168"/>
      <c r="D30" s="168"/>
      <c r="E30" s="525"/>
      <c r="F30" s="525"/>
      <c r="G30" s="169"/>
    </row>
    <row r="31" spans="1:7" ht="18" customHeight="1">
      <c r="A31" s="15"/>
      <c r="B31" s="167">
        <v>22</v>
      </c>
      <c r="C31" s="168"/>
      <c r="D31" s="168"/>
      <c r="E31" s="525"/>
      <c r="F31" s="525"/>
      <c r="G31" s="169"/>
    </row>
    <row r="32" spans="1:7" ht="18" customHeight="1">
      <c r="A32" s="15"/>
      <c r="B32" s="167">
        <v>23</v>
      </c>
      <c r="C32" s="168"/>
      <c r="D32" s="168"/>
      <c r="E32" s="525"/>
      <c r="F32" s="525"/>
      <c r="G32" s="169"/>
    </row>
    <row r="33" spans="1:7" ht="18" customHeight="1">
      <c r="A33" s="15"/>
      <c r="B33" s="167">
        <v>24</v>
      </c>
      <c r="C33" s="168"/>
      <c r="D33" s="168"/>
      <c r="E33" s="525"/>
      <c r="F33" s="525"/>
      <c r="G33" s="169"/>
    </row>
    <row r="34" spans="1:7" ht="18" customHeight="1">
      <c r="A34" s="15"/>
      <c r="B34" s="170">
        <v>25</v>
      </c>
      <c r="C34" s="171"/>
      <c r="D34" s="171"/>
      <c r="E34" s="526"/>
      <c r="F34" s="526"/>
      <c r="G34" s="172"/>
    </row>
    <row r="35" spans="1:7">
      <c r="A35" s="15"/>
      <c r="B35" s="163"/>
      <c r="C35" s="15"/>
      <c r="D35" s="15"/>
      <c r="E35" s="15"/>
      <c r="F35" s="15"/>
      <c r="G35" s="15"/>
    </row>
    <row r="36" spans="1:7">
      <c r="A36" s="15"/>
      <c r="B36" s="163"/>
      <c r="C36" s="15"/>
      <c r="D36" s="15"/>
      <c r="E36" s="15"/>
      <c r="F36" s="15"/>
      <c r="G36" s="15"/>
    </row>
    <row r="37" spans="1:7">
      <c r="A37" s="15"/>
      <c r="B37" s="163"/>
      <c r="C37" s="15"/>
      <c r="D37" s="15"/>
      <c r="E37" s="15"/>
      <c r="F37" s="15"/>
      <c r="G37" s="15"/>
    </row>
    <row r="38" spans="1:7">
      <c r="A38" s="15"/>
      <c r="B38" s="527" t="s">
        <v>127</v>
      </c>
      <c r="C38" s="527"/>
      <c r="D38" s="527"/>
      <c r="E38" s="15"/>
      <c r="F38" s="527" t="s">
        <v>128</v>
      </c>
      <c r="G38" s="527"/>
    </row>
    <row r="39" spans="1:7">
      <c r="A39" s="15"/>
      <c r="B39" s="114"/>
      <c r="C39" s="15"/>
      <c r="D39" s="15"/>
      <c r="E39" s="15"/>
      <c r="F39" s="15"/>
      <c r="G39" s="67"/>
    </row>
    <row r="40" spans="1:7">
      <c r="A40" s="15"/>
      <c r="B40" s="440"/>
      <c r="C40" s="440"/>
      <c r="D40" s="173"/>
      <c r="E40" s="173"/>
      <c r="F40" s="440"/>
      <c r="G40" s="440"/>
    </row>
    <row r="41" spans="1:7" ht="31.5" customHeight="1">
      <c r="A41" s="15"/>
      <c r="B41" s="174" t="s">
        <v>137</v>
      </c>
      <c r="C41" s="524" t="s">
        <v>138</v>
      </c>
      <c r="D41" s="524"/>
      <c r="E41" s="524"/>
      <c r="F41" s="524"/>
      <c r="G41" s="524"/>
    </row>
    <row r="42" spans="1:7" ht="30" customHeight="1">
      <c r="A42" s="15"/>
      <c r="B42" s="174" t="s">
        <v>137</v>
      </c>
      <c r="C42" s="524" t="s">
        <v>139</v>
      </c>
      <c r="D42" s="524"/>
      <c r="E42" s="524"/>
      <c r="F42" s="524"/>
      <c r="G42" s="524"/>
    </row>
    <row r="43" spans="1:7">
      <c r="A43" s="15"/>
      <c r="B43" s="163"/>
      <c r="C43" s="175"/>
      <c r="D43" s="175"/>
      <c r="E43" s="175"/>
      <c r="F43" s="175"/>
      <c r="G43" s="175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sqref="A1:G43"/>
      <pageMargins left="0.38" right="0.43" top="0.48" bottom="0.46" header="0.3" footer="0.3"/>
      <pageSetup paperSize="9" orientation="portrait" horizontalDpi="300" verticalDpi="300" r:id="rId1"/>
    </customSheetView>
    <customSheetView guid="{7619AA85-228C-4630-A71B-2CC5AF56A092}" showPageBreaks="1" showGridLines="0" showRowCol="0" printArea="1">
      <selection activeCell="L11" sqref="L11"/>
      <pageMargins left="0.38" right="0.43" top="0.48" bottom="0.46" header="0.3" footer="0.3"/>
      <pageSetup paperSize="9" orientation="portrait" horizontalDpi="300" verticalDpi="300" r:id="rId2"/>
    </customSheetView>
  </customSheetViews>
  <mergeCells count="38">
    <mergeCell ref="E16:F16"/>
    <mergeCell ref="B2:G2"/>
    <mergeCell ref="B3:G3"/>
    <mergeCell ref="B4:G4"/>
    <mergeCell ref="B5:G5"/>
    <mergeCell ref="E9:F9"/>
    <mergeCell ref="E10:F10"/>
    <mergeCell ref="E11:F11"/>
    <mergeCell ref="E12:F12"/>
    <mergeCell ref="E13:F13"/>
    <mergeCell ref="E14:F14"/>
    <mergeCell ref="E15:F15"/>
    <mergeCell ref="B6:C6"/>
    <mergeCell ref="B7:C7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42:G42"/>
    <mergeCell ref="F40:G40"/>
    <mergeCell ref="C41:G41"/>
    <mergeCell ref="E29:F29"/>
    <mergeCell ref="E30:F30"/>
    <mergeCell ref="E31:F31"/>
    <mergeCell ref="E32:F32"/>
    <mergeCell ref="E33:F33"/>
    <mergeCell ref="E34:F34"/>
    <mergeCell ref="F38:G38"/>
    <mergeCell ref="B38:D38"/>
    <mergeCell ref="B40:C40"/>
  </mergeCells>
  <pageMargins left="0.38" right="0.43" top="0.48" bottom="0.46" header="0.3" footer="0.3"/>
  <pageSetup paperSize="9" orientation="portrait" horizontalDpi="300" verticalDpi="30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43"/>
  <sheetViews>
    <sheetView showGridLines="0" showRowColHeaders="0" workbookViewId="0">
      <selection activeCell="J7" sqref="J7"/>
    </sheetView>
  </sheetViews>
  <sheetFormatPr defaultRowHeight="15"/>
  <cols>
    <col min="1" max="1" width="4.7109375" customWidth="1"/>
    <col min="2" max="2" width="5.85546875" customWidth="1"/>
    <col min="3" max="3" width="16.42578125" customWidth="1"/>
    <col min="4" max="4" width="17.5703125" customWidth="1"/>
    <col min="5" max="5" width="20.42578125" customWidth="1"/>
    <col min="6" max="6" width="28.7109375" customWidth="1"/>
  </cols>
  <sheetData>
    <row r="1" spans="2:6" ht="9" customHeight="1"/>
    <row r="2" spans="2:6" ht="18">
      <c r="B2" s="528" t="s">
        <v>140</v>
      </c>
      <c r="C2" s="528"/>
      <c r="D2" s="528"/>
      <c r="E2" s="528"/>
      <c r="F2" s="528"/>
    </row>
    <row r="3" spans="2:6" ht="18">
      <c r="B3" s="441" t="str">
        <f>DATA!F5</f>
        <v>SSC Public Examinations March/April,2015</v>
      </c>
      <c r="C3" s="441"/>
      <c r="D3" s="441"/>
      <c r="E3" s="441"/>
      <c r="F3" s="441"/>
    </row>
    <row r="4" spans="2:6" ht="15.75">
      <c r="B4" s="442" t="s">
        <v>130</v>
      </c>
      <c r="C4" s="442"/>
      <c r="D4" s="442"/>
      <c r="E4" s="442"/>
      <c r="F4" s="442"/>
    </row>
    <row r="5" spans="2:6">
      <c r="B5" s="532" t="s">
        <v>105</v>
      </c>
      <c r="C5" s="532"/>
      <c r="D5" s="532"/>
      <c r="E5" s="532"/>
      <c r="F5" s="532"/>
    </row>
    <row r="6" spans="2:6" ht="8.25" customHeight="1">
      <c r="B6" s="38"/>
      <c r="C6" s="38"/>
      <c r="D6" s="38"/>
      <c r="E6" s="38"/>
      <c r="F6" s="38"/>
    </row>
    <row r="7" spans="2:6" ht="18">
      <c r="B7" s="469" t="s">
        <v>91</v>
      </c>
      <c r="C7" s="469"/>
      <c r="D7" s="455" t="str">
        <f>'DO Dairy'!E7</f>
        <v>2365 - Z P H School, xxxxxxx</v>
      </c>
      <c r="E7" s="455"/>
      <c r="F7" s="455"/>
    </row>
    <row r="8" spans="2:6" ht="19.5" customHeight="1">
      <c r="B8" s="533" t="s">
        <v>141</v>
      </c>
      <c r="C8" s="533"/>
      <c r="D8" s="18"/>
      <c r="E8" s="19" t="s">
        <v>73</v>
      </c>
      <c r="F8" s="18"/>
    </row>
    <row r="9" spans="2:6" ht="15.75" thickBot="1"/>
    <row r="10" spans="2:6" ht="36" customHeight="1" thickTop="1">
      <c r="B10" s="84" t="s">
        <v>133</v>
      </c>
      <c r="C10" s="85" t="s">
        <v>93</v>
      </c>
      <c r="D10" s="85" t="s">
        <v>135</v>
      </c>
      <c r="E10" s="85" t="s">
        <v>142</v>
      </c>
      <c r="F10" s="86" t="s">
        <v>96</v>
      </c>
    </row>
    <row r="11" spans="2:6" ht="18" customHeight="1">
      <c r="B11" s="63">
        <v>1</v>
      </c>
      <c r="C11" s="64"/>
      <c r="D11" s="64"/>
      <c r="E11" s="64"/>
      <c r="F11" s="65"/>
    </row>
    <row r="12" spans="2:6" ht="18" customHeight="1">
      <c r="B12" s="39">
        <v>2</v>
      </c>
      <c r="C12" s="40"/>
      <c r="D12" s="40"/>
      <c r="E12" s="40"/>
      <c r="F12" s="41"/>
    </row>
    <row r="13" spans="2:6" ht="18" customHeight="1">
      <c r="B13" s="39">
        <v>3</v>
      </c>
      <c r="C13" s="40"/>
      <c r="D13" s="40"/>
      <c r="E13" s="40"/>
      <c r="F13" s="41"/>
    </row>
    <row r="14" spans="2:6" ht="18" customHeight="1">
      <c r="B14" s="39">
        <v>4</v>
      </c>
      <c r="C14" s="40"/>
      <c r="D14" s="40"/>
      <c r="E14" s="40"/>
      <c r="F14" s="41"/>
    </row>
    <row r="15" spans="2:6" ht="18" customHeight="1">
      <c r="B15" s="39">
        <v>5</v>
      </c>
      <c r="C15" s="40"/>
      <c r="D15" s="40"/>
      <c r="E15" s="40"/>
      <c r="F15" s="41"/>
    </row>
    <row r="16" spans="2:6" ht="18" customHeight="1">
      <c r="B16" s="39">
        <v>6</v>
      </c>
      <c r="C16" s="40"/>
      <c r="D16" s="40"/>
      <c r="E16" s="40"/>
      <c r="F16" s="41"/>
    </row>
    <row r="17" spans="2:6" ht="18" customHeight="1">
      <c r="B17" s="39">
        <v>7</v>
      </c>
      <c r="C17" s="40"/>
      <c r="D17" s="40"/>
      <c r="E17" s="40"/>
      <c r="F17" s="41"/>
    </row>
    <row r="18" spans="2:6" ht="18" customHeight="1">
      <c r="B18" s="39">
        <v>8</v>
      </c>
      <c r="C18" s="40"/>
      <c r="D18" s="40"/>
      <c r="E18" s="40"/>
      <c r="F18" s="41"/>
    </row>
    <row r="19" spans="2:6" ht="18" customHeight="1">
      <c r="B19" s="39">
        <v>9</v>
      </c>
      <c r="C19" s="40"/>
      <c r="D19" s="40"/>
      <c r="E19" s="40"/>
      <c r="F19" s="41"/>
    </row>
    <row r="20" spans="2:6" ht="18" customHeight="1">
      <c r="B20" s="39">
        <v>10</v>
      </c>
      <c r="C20" s="40"/>
      <c r="D20" s="40"/>
      <c r="E20" s="40"/>
      <c r="F20" s="41"/>
    </row>
    <row r="21" spans="2:6" ht="18" customHeight="1">
      <c r="B21" s="39">
        <v>11</v>
      </c>
      <c r="C21" s="40"/>
      <c r="D21" s="40"/>
      <c r="E21" s="40"/>
      <c r="F21" s="41"/>
    </row>
    <row r="22" spans="2:6" ht="18" customHeight="1">
      <c r="B22" s="39">
        <v>12</v>
      </c>
      <c r="C22" s="40"/>
      <c r="D22" s="40"/>
      <c r="E22" s="40"/>
      <c r="F22" s="41"/>
    </row>
    <row r="23" spans="2:6" ht="18" customHeight="1">
      <c r="B23" s="39">
        <v>13</v>
      </c>
      <c r="C23" s="40"/>
      <c r="D23" s="40"/>
      <c r="E23" s="40"/>
      <c r="F23" s="41"/>
    </row>
    <row r="24" spans="2:6" ht="18" customHeight="1">
      <c r="B24" s="39">
        <v>14</v>
      </c>
      <c r="C24" s="40"/>
      <c r="D24" s="40"/>
      <c r="E24" s="40"/>
      <c r="F24" s="41"/>
    </row>
    <row r="25" spans="2:6" ht="18" customHeight="1">
      <c r="B25" s="39">
        <v>15</v>
      </c>
      <c r="C25" s="40"/>
      <c r="D25" s="40"/>
      <c r="E25" s="40"/>
      <c r="F25" s="41"/>
    </row>
    <row r="26" spans="2:6" ht="18" customHeight="1">
      <c r="B26" s="39">
        <v>16</v>
      </c>
      <c r="C26" s="40"/>
      <c r="D26" s="40"/>
      <c r="E26" s="40"/>
      <c r="F26" s="41"/>
    </row>
    <row r="27" spans="2:6" ht="18" customHeight="1">
      <c r="B27" s="39">
        <v>17</v>
      </c>
      <c r="C27" s="40"/>
      <c r="D27" s="40"/>
      <c r="E27" s="40"/>
      <c r="F27" s="41"/>
    </row>
    <row r="28" spans="2:6" ht="18" customHeight="1">
      <c r="B28" s="39">
        <v>18</v>
      </c>
      <c r="C28" s="40"/>
      <c r="D28" s="40"/>
      <c r="E28" s="40"/>
      <c r="F28" s="41"/>
    </row>
    <row r="29" spans="2:6" ht="18" customHeight="1">
      <c r="B29" s="39">
        <v>19</v>
      </c>
      <c r="C29" s="40"/>
      <c r="D29" s="40"/>
      <c r="E29" s="40"/>
      <c r="F29" s="41"/>
    </row>
    <row r="30" spans="2:6" ht="18" customHeight="1">
      <c r="B30" s="39">
        <v>20</v>
      </c>
      <c r="C30" s="40"/>
      <c r="D30" s="40"/>
      <c r="E30" s="40"/>
      <c r="F30" s="41"/>
    </row>
    <row r="31" spans="2:6" ht="18" customHeight="1">
      <c r="B31" s="39">
        <v>21</v>
      </c>
      <c r="C31" s="40"/>
      <c r="D31" s="40"/>
      <c r="E31" s="40"/>
      <c r="F31" s="41"/>
    </row>
    <row r="32" spans="2:6" ht="18" customHeight="1">
      <c r="B32" s="39">
        <v>22</v>
      </c>
      <c r="C32" s="40"/>
      <c r="D32" s="40"/>
      <c r="E32" s="40"/>
      <c r="F32" s="41"/>
    </row>
    <row r="33" spans="2:6" ht="18" customHeight="1">
      <c r="B33" s="39">
        <v>23</v>
      </c>
      <c r="C33" s="40"/>
      <c r="D33" s="40"/>
      <c r="E33" s="40"/>
      <c r="F33" s="41"/>
    </row>
    <row r="34" spans="2:6" ht="18" customHeight="1">
      <c r="B34" s="39">
        <v>24</v>
      </c>
      <c r="C34" s="40"/>
      <c r="D34" s="40"/>
      <c r="E34" s="40"/>
      <c r="F34" s="41"/>
    </row>
    <row r="35" spans="2:6" ht="18" customHeight="1" thickBot="1">
      <c r="B35" s="42">
        <v>25</v>
      </c>
      <c r="C35" s="43"/>
      <c r="D35" s="43"/>
      <c r="E35" s="43"/>
      <c r="F35" s="44"/>
    </row>
    <row r="36" spans="2:6" ht="15.75" thickTop="1">
      <c r="B36" s="45"/>
      <c r="C36" s="45"/>
      <c r="D36" s="45"/>
      <c r="E36" s="45"/>
      <c r="F36" s="45"/>
    </row>
    <row r="37" spans="2:6">
      <c r="B37" s="45"/>
      <c r="C37" s="45"/>
      <c r="D37" s="45"/>
      <c r="E37" s="45"/>
      <c r="F37" s="45"/>
    </row>
    <row r="38" spans="2:6">
      <c r="B38" s="45"/>
      <c r="C38" s="45"/>
      <c r="D38" s="45"/>
      <c r="E38" s="45"/>
      <c r="F38" s="45"/>
    </row>
    <row r="39" spans="2:6" ht="15.75">
      <c r="B39" s="45"/>
      <c r="C39" s="45"/>
      <c r="D39" s="45"/>
      <c r="E39" s="45"/>
      <c r="F39" s="46" t="s">
        <v>84</v>
      </c>
    </row>
    <row r="40" spans="2:6">
      <c r="B40" s="45"/>
      <c r="C40" s="45"/>
      <c r="D40" s="45"/>
      <c r="E40" s="45"/>
      <c r="F40" s="45"/>
    </row>
    <row r="41" spans="2:6" ht="33" customHeight="1">
      <c r="B41" s="88" t="s">
        <v>137</v>
      </c>
      <c r="C41" s="531" t="s">
        <v>143</v>
      </c>
      <c r="D41" s="531"/>
      <c r="E41" s="531"/>
      <c r="F41" s="531"/>
    </row>
    <row r="42" spans="2:6" ht="35.25" customHeight="1">
      <c r="B42" s="88" t="s">
        <v>137</v>
      </c>
      <c r="C42" s="531" t="s">
        <v>144</v>
      </c>
      <c r="D42" s="531"/>
      <c r="E42" s="531"/>
      <c r="F42" s="531"/>
    </row>
    <row r="43" spans="2:6">
      <c r="B43" s="45"/>
      <c r="C43" s="87"/>
      <c r="D43" s="87"/>
      <c r="E43" s="87"/>
      <c r="F43" s="87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J7" sqref="J7"/>
      <pageMargins left="0.35" right="0.45" top="0.48" bottom="0.55000000000000004" header="0.3" footer="0.3"/>
      <pageSetup paperSize="9" orientation="portrait" horizontalDpi="300" verticalDpi="300" r:id="rId1"/>
    </customSheetView>
    <customSheetView guid="{7619AA85-228C-4630-A71B-2CC5AF56A092}" showPageBreaks="1" showGridLines="0" showRowCol="0" printArea="1">
      <selection activeCell="K9" sqref="K9"/>
      <pageMargins left="0.35" right="0.45" top="0.48" bottom="0.55000000000000004" header="0.3" footer="0.3"/>
      <pageSetup paperSize="9" orientation="portrait" horizontalDpi="300" verticalDpi="300" r:id="rId2"/>
    </customSheetView>
  </customSheetViews>
  <mergeCells count="9">
    <mergeCell ref="C42:F42"/>
    <mergeCell ref="B2:F2"/>
    <mergeCell ref="B3:F3"/>
    <mergeCell ref="B4:F4"/>
    <mergeCell ref="B5:F5"/>
    <mergeCell ref="C41:F41"/>
    <mergeCell ref="D7:F7"/>
    <mergeCell ref="B8:C8"/>
    <mergeCell ref="B7:C7"/>
  </mergeCells>
  <pageMargins left="0.35" right="0.45" top="0.48" bottom="0.55000000000000004" header="0.3" footer="0.3"/>
  <pageSetup paperSize="9" orientation="portrait" horizontalDpi="300" verticalDpi="30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3"/>
  <sheetViews>
    <sheetView showGridLines="0" showRowColHeaders="0" workbookViewId="0">
      <selection activeCell="K5" sqref="K5"/>
    </sheetView>
  </sheetViews>
  <sheetFormatPr defaultRowHeight="15"/>
  <cols>
    <col min="1" max="1" width="4.85546875" customWidth="1"/>
    <col min="2" max="2" width="6.5703125" style="215" customWidth="1"/>
    <col min="3" max="3" width="43.85546875" customWidth="1"/>
    <col min="4" max="4" width="11.28515625" customWidth="1"/>
    <col min="5" max="5" width="24.42578125" customWidth="1"/>
  </cols>
  <sheetData>
    <row r="2" spans="2:5" ht="18.75">
      <c r="B2" s="534" t="str">
        <f>DATA!F5</f>
        <v>SSC Public Examinations March/April,2015</v>
      </c>
      <c r="C2" s="534"/>
      <c r="D2" s="534"/>
      <c r="E2" s="534"/>
    </row>
    <row r="3" spans="2:5" ht="18.75">
      <c r="B3" s="534" t="s">
        <v>248</v>
      </c>
      <c r="C3" s="534"/>
      <c r="D3" s="534"/>
      <c r="E3" s="534"/>
    </row>
    <row r="4" spans="2:5" ht="18.75">
      <c r="B4" s="534" t="str">
        <f>CONCATENATE('DO Dairy'!C7,"-",'DO Dairy'!E7)</f>
        <v>Centre No. &amp; Name-2365 - Z P H School, xxxxxxx</v>
      </c>
      <c r="C4" s="534"/>
      <c r="D4" s="534"/>
      <c r="E4" s="534"/>
    </row>
    <row r="5" spans="2:5" ht="18.75">
      <c r="B5" s="216"/>
      <c r="C5" s="217" t="s">
        <v>73</v>
      </c>
      <c r="D5" s="216"/>
      <c r="E5" s="216"/>
    </row>
    <row r="6" spans="2:5" ht="15.75" thickBot="1"/>
    <row r="7" spans="2:5" ht="36.75" customHeight="1" thickTop="1">
      <c r="B7" s="219" t="s">
        <v>214</v>
      </c>
      <c r="C7" s="220" t="s">
        <v>249</v>
      </c>
      <c r="D7" s="220" t="s">
        <v>250</v>
      </c>
      <c r="E7" s="221" t="s">
        <v>84</v>
      </c>
    </row>
    <row r="8" spans="2:5" ht="21.95" customHeight="1">
      <c r="B8" s="222">
        <v>1</v>
      </c>
      <c r="C8" s="218"/>
      <c r="D8" s="218"/>
      <c r="E8" s="223"/>
    </row>
    <row r="9" spans="2:5" ht="21.95" customHeight="1">
      <c r="B9" s="222">
        <v>2</v>
      </c>
      <c r="C9" s="218"/>
      <c r="D9" s="218"/>
      <c r="E9" s="223"/>
    </row>
    <row r="10" spans="2:5" ht="21.95" customHeight="1">
      <c r="B10" s="222">
        <v>3</v>
      </c>
      <c r="C10" s="218"/>
      <c r="D10" s="218"/>
      <c r="E10" s="223"/>
    </row>
    <row r="11" spans="2:5" ht="21.95" customHeight="1">
      <c r="B11" s="222">
        <v>4</v>
      </c>
      <c r="C11" s="218"/>
      <c r="D11" s="218"/>
      <c r="E11" s="223"/>
    </row>
    <row r="12" spans="2:5" ht="21.95" customHeight="1">
      <c r="B12" s="222">
        <v>5</v>
      </c>
      <c r="C12" s="218"/>
      <c r="D12" s="218"/>
      <c r="E12" s="223"/>
    </row>
    <row r="13" spans="2:5" ht="21.95" customHeight="1">
      <c r="B13" s="222">
        <v>6</v>
      </c>
      <c r="C13" s="218"/>
      <c r="D13" s="218"/>
      <c r="E13" s="223"/>
    </row>
    <row r="14" spans="2:5" ht="21.95" customHeight="1">
      <c r="B14" s="222">
        <v>7</v>
      </c>
      <c r="C14" s="218"/>
      <c r="D14" s="218"/>
      <c r="E14" s="223"/>
    </row>
    <row r="15" spans="2:5" ht="21.95" customHeight="1">
      <c r="B15" s="222">
        <v>8</v>
      </c>
      <c r="C15" s="218"/>
      <c r="D15" s="218"/>
      <c r="E15" s="223"/>
    </row>
    <row r="16" spans="2:5" ht="21.95" customHeight="1">
      <c r="B16" s="222">
        <v>9</v>
      </c>
      <c r="C16" s="218"/>
      <c r="D16" s="218"/>
      <c r="E16" s="223"/>
    </row>
    <row r="17" spans="2:5" ht="21.95" customHeight="1">
      <c r="B17" s="222">
        <v>10</v>
      </c>
      <c r="C17" s="218"/>
      <c r="D17" s="218"/>
      <c r="E17" s="223"/>
    </row>
    <row r="18" spans="2:5" ht="21.95" customHeight="1">
      <c r="B18" s="222">
        <v>11</v>
      </c>
      <c r="C18" s="218"/>
      <c r="D18" s="218"/>
      <c r="E18" s="223"/>
    </row>
    <row r="19" spans="2:5" ht="21.95" customHeight="1">
      <c r="B19" s="222">
        <v>12</v>
      </c>
      <c r="C19" s="218"/>
      <c r="D19" s="218"/>
      <c r="E19" s="223"/>
    </row>
    <row r="20" spans="2:5" ht="21.95" customHeight="1">
      <c r="B20" s="222">
        <v>13</v>
      </c>
      <c r="C20" s="218"/>
      <c r="D20" s="218"/>
      <c r="E20" s="223"/>
    </row>
    <row r="21" spans="2:5" ht="21.95" customHeight="1">
      <c r="B21" s="222">
        <v>14</v>
      </c>
      <c r="C21" s="218"/>
      <c r="D21" s="218"/>
      <c r="E21" s="223"/>
    </row>
    <row r="22" spans="2:5" ht="21.95" customHeight="1" thickBot="1">
      <c r="B22" s="224">
        <v>15</v>
      </c>
      <c r="C22" s="225"/>
      <c r="D22" s="225"/>
      <c r="E22" s="226"/>
    </row>
    <row r="23" spans="2:5" ht="15.75" thickTop="1"/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K5" sqref="K5"/>
      <pageMargins left="0.7" right="0.7" top="0.75" bottom="0.75" header="0.3" footer="0.3"/>
      <pageSetup paperSize="9" orientation="portrait" horizontalDpi="300" verticalDpi="300" r:id="rId1"/>
    </customSheetView>
  </customSheetViews>
  <mergeCells count="3">
    <mergeCell ref="B2:E2"/>
    <mergeCell ref="B3:E3"/>
    <mergeCell ref="B4:E4"/>
  </mergeCells>
  <pageMargins left="0.7" right="0.7" top="0.75" bottom="0.75" header="0.3" footer="0.3"/>
  <pageSetup paperSize="9" orientation="portrait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27"/>
  <sheetViews>
    <sheetView showGridLines="0" showRowColHeaders="0" workbookViewId="0"/>
  </sheetViews>
  <sheetFormatPr defaultRowHeight="15"/>
  <cols>
    <col min="1" max="1" width="4.85546875" customWidth="1"/>
    <col min="2" max="2" width="17" customWidth="1"/>
  </cols>
  <sheetData>
    <row r="2" spans="2:16" s="15" customFormat="1" ht="20.25">
      <c r="B2" s="537" t="str">
        <f>DATA!F5</f>
        <v>SSC Public Examinations March/April,2015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</row>
    <row r="3" spans="2:16" s="15" customFormat="1" ht="20.25">
      <c r="B3" s="537" t="s">
        <v>251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</row>
    <row r="4" spans="2:16" s="15" customFormat="1" ht="18">
      <c r="C4" s="67" t="s">
        <v>91</v>
      </c>
      <c r="D4" s="237" t="str">
        <f>'DO Dairy'!E7</f>
        <v>2365 - Z P H School, xxxxxxx</v>
      </c>
    </row>
    <row r="5" spans="2:16" s="15" customFormat="1" ht="18">
      <c r="C5" s="67" t="s">
        <v>132</v>
      </c>
      <c r="D5" s="237" t="str">
        <f>'DO Dairy'!E5</f>
        <v>13 - Kurnool</v>
      </c>
    </row>
    <row r="6" spans="2:16" ht="15.75" thickBot="1"/>
    <row r="7" spans="2:16" s="215" customFormat="1" ht="19.5" customHeight="1" thickTop="1">
      <c r="B7" s="538" t="s">
        <v>252</v>
      </c>
      <c r="C7" s="541" t="s">
        <v>253</v>
      </c>
      <c r="D7" s="544" t="s">
        <v>254</v>
      </c>
      <c r="E7" s="544"/>
      <c r="F7" s="544"/>
      <c r="G7" s="544"/>
      <c r="H7" s="544" t="s">
        <v>255</v>
      </c>
      <c r="I7" s="544" t="s">
        <v>256</v>
      </c>
      <c r="J7" s="544"/>
      <c r="K7" s="544" t="s">
        <v>257</v>
      </c>
      <c r="L7" s="544"/>
      <c r="M7" s="544" t="s">
        <v>258</v>
      </c>
      <c r="N7" s="544"/>
      <c r="O7" s="544" t="s">
        <v>259</v>
      </c>
      <c r="P7" s="547"/>
    </row>
    <row r="8" spans="2:16" s="215" customFormat="1" ht="22.5" customHeight="1">
      <c r="B8" s="539"/>
      <c r="C8" s="542"/>
      <c r="D8" s="535" t="s">
        <v>260</v>
      </c>
      <c r="E8" s="536"/>
      <c r="F8" s="535" t="s">
        <v>261</v>
      </c>
      <c r="G8" s="536"/>
      <c r="H8" s="545"/>
      <c r="I8" s="545"/>
      <c r="J8" s="545"/>
      <c r="K8" s="545"/>
      <c r="L8" s="545"/>
      <c r="M8" s="545"/>
      <c r="N8" s="545"/>
      <c r="O8" s="545"/>
      <c r="P8" s="548"/>
    </row>
    <row r="9" spans="2:16" s="215" customFormat="1" ht="23.25" customHeight="1" thickBot="1">
      <c r="B9" s="540"/>
      <c r="C9" s="543"/>
      <c r="D9" s="264" t="s">
        <v>262</v>
      </c>
      <c r="E9" s="264" t="s">
        <v>263</v>
      </c>
      <c r="F9" s="264" t="s">
        <v>262</v>
      </c>
      <c r="G9" s="264" t="s">
        <v>263</v>
      </c>
      <c r="H9" s="546"/>
      <c r="I9" s="264" t="s">
        <v>262</v>
      </c>
      <c r="J9" s="264" t="s">
        <v>263</v>
      </c>
      <c r="K9" s="264" t="s">
        <v>262</v>
      </c>
      <c r="L9" s="264" t="s">
        <v>263</v>
      </c>
      <c r="M9" s="264" t="s">
        <v>262</v>
      </c>
      <c r="N9" s="264" t="s">
        <v>263</v>
      </c>
      <c r="O9" s="264" t="s">
        <v>262</v>
      </c>
      <c r="P9" s="265" t="s">
        <v>263</v>
      </c>
    </row>
    <row r="10" spans="2:16" ht="20.100000000000001" customHeight="1">
      <c r="B10" s="259"/>
      <c r="C10" s="260"/>
      <c r="D10" s="260"/>
      <c r="E10" s="260"/>
      <c r="F10" s="260"/>
      <c r="G10" s="260"/>
      <c r="H10" s="260"/>
      <c r="I10" s="261"/>
      <c r="J10" s="262"/>
      <c r="K10" s="262"/>
      <c r="L10" s="262"/>
      <c r="M10" s="262"/>
      <c r="N10" s="262"/>
      <c r="O10" s="262"/>
      <c r="P10" s="263"/>
    </row>
    <row r="11" spans="2:16" ht="20.100000000000001" customHeight="1">
      <c r="B11" s="229"/>
      <c r="C11" s="230"/>
      <c r="D11" s="230"/>
      <c r="E11" s="230"/>
      <c r="F11" s="230"/>
      <c r="G11" s="230"/>
      <c r="H11" s="230"/>
      <c r="I11" s="230"/>
      <c r="J11" s="231"/>
      <c r="K11" s="231"/>
      <c r="L11" s="231"/>
      <c r="M11" s="231"/>
      <c r="N11" s="231"/>
      <c r="O11" s="231"/>
      <c r="P11" s="232"/>
    </row>
    <row r="12" spans="2:16" ht="20.100000000000001" customHeight="1">
      <c r="B12" s="229"/>
      <c r="C12" s="230"/>
      <c r="D12" s="230"/>
      <c r="E12" s="230"/>
      <c r="F12" s="230"/>
      <c r="G12" s="230"/>
      <c r="H12" s="230"/>
      <c r="I12" s="230"/>
      <c r="J12" s="231"/>
      <c r="K12" s="231"/>
      <c r="L12" s="231"/>
      <c r="M12" s="231"/>
      <c r="N12" s="231"/>
      <c r="O12" s="231"/>
      <c r="P12" s="232"/>
    </row>
    <row r="13" spans="2:16" ht="20.100000000000001" customHeight="1">
      <c r="B13" s="229"/>
      <c r="C13" s="230"/>
      <c r="D13" s="230"/>
      <c r="E13" s="230"/>
      <c r="F13" s="230"/>
      <c r="G13" s="230"/>
      <c r="H13" s="230"/>
      <c r="I13" s="230"/>
      <c r="J13" s="231"/>
      <c r="K13" s="231"/>
      <c r="L13" s="231"/>
      <c r="M13" s="231"/>
      <c r="N13" s="231"/>
      <c r="O13" s="231"/>
      <c r="P13" s="232"/>
    </row>
    <row r="14" spans="2:16" ht="20.100000000000001" customHeight="1">
      <c r="B14" s="229"/>
      <c r="C14" s="230"/>
      <c r="D14" s="230"/>
      <c r="E14" s="230"/>
      <c r="F14" s="230"/>
      <c r="G14" s="230"/>
      <c r="H14" s="230"/>
      <c r="I14" s="230"/>
      <c r="J14" s="231"/>
      <c r="K14" s="231"/>
      <c r="L14" s="231"/>
      <c r="M14" s="231"/>
      <c r="N14" s="231"/>
      <c r="O14" s="231"/>
      <c r="P14" s="232"/>
    </row>
    <row r="15" spans="2:16" ht="20.100000000000001" customHeight="1">
      <c r="B15" s="229"/>
      <c r="C15" s="230"/>
      <c r="D15" s="230"/>
      <c r="E15" s="230"/>
      <c r="F15" s="230"/>
      <c r="G15" s="230"/>
      <c r="H15" s="230"/>
      <c r="I15" s="230"/>
      <c r="J15" s="231"/>
      <c r="K15" s="231"/>
      <c r="L15" s="231"/>
      <c r="M15" s="231"/>
      <c r="N15" s="231"/>
      <c r="O15" s="231"/>
      <c r="P15" s="232"/>
    </row>
    <row r="16" spans="2:16" ht="20.100000000000001" customHeight="1">
      <c r="B16" s="229"/>
      <c r="C16" s="230"/>
      <c r="D16" s="230"/>
      <c r="E16" s="230"/>
      <c r="F16" s="230"/>
      <c r="G16" s="230"/>
      <c r="H16" s="230"/>
      <c r="I16" s="230"/>
      <c r="J16" s="231"/>
      <c r="K16" s="231"/>
      <c r="L16" s="231"/>
      <c r="M16" s="231"/>
      <c r="N16" s="231"/>
      <c r="O16" s="231"/>
      <c r="P16" s="232"/>
    </row>
    <row r="17" spans="2:16" ht="20.100000000000001" customHeight="1">
      <c r="B17" s="229"/>
      <c r="C17" s="230"/>
      <c r="D17" s="230"/>
      <c r="E17" s="230"/>
      <c r="F17" s="230"/>
      <c r="G17" s="230"/>
      <c r="H17" s="230"/>
      <c r="I17" s="230"/>
      <c r="J17" s="231"/>
      <c r="K17" s="231"/>
      <c r="L17" s="231"/>
      <c r="M17" s="231"/>
      <c r="N17" s="231"/>
      <c r="O17" s="231"/>
      <c r="P17" s="232"/>
    </row>
    <row r="18" spans="2:16" ht="20.100000000000001" customHeight="1">
      <c r="B18" s="233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2"/>
    </row>
    <row r="19" spans="2:16" ht="20.100000000000001" customHeight="1">
      <c r="B19" s="233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2"/>
    </row>
    <row r="20" spans="2:16" ht="20.100000000000001" customHeight="1">
      <c r="B20" s="233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2"/>
    </row>
    <row r="21" spans="2:16" ht="20.100000000000001" customHeight="1">
      <c r="B21" s="233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2"/>
    </row>
    <row r="22" spans="2:16" ht="20.100000000000001" customHeight="1">
      <c r="B22" s="233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/>
    </row>
    <row r="23" spans="2:16" ht="20.100000000000001" customHeight="1">
      <c r="B23" s="233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2"/>
    </row>
    <row r="24" spans="2:16" ht="20.100000000000001" customHeight="1">
      <c r="B24" s="233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2"/>
    </row>
    <row r="25" spans="2:16" ht="20.100000000000001" customHeight="1">
      <c r="B25" s="233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2"/>
    </row>
    <row r="26" spans="2:16" ht="20.100000000000001" customHeight="1" thickBot="1"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6"/>
    </row>
    <row r="27" spans="2:16" ht="15.75" thickTop="1"/>
  </sheetData>
  <sheetProtection password="9216" sheet="1" objects="1" scenarios="1" selectLockedCells="1" selectUnlockedCells="1"/>
  <customSheetViews>
    <customSheetView guid="{7EB9028C-C1C3-4BCC-8803-2457D6816300}" showGridLines="0" showRowCol="0">
      <pageMargins left="0.31" right="0.13" top="0.53" bottom="0.51" header="0.3" footer="0.3"/>
      <pageSetup paperSize="9" orientation="landscape" horizontalDpi="300" verticalDpi="300" r:id="rId1"/>
    </customSheetView>
  </customSheetViews>
  <mergeCells count="12">
    <mergeCell ref="D8:E8"/>
    <mergeCell ref="F8:G8"/>
    <mergeCell ref="B2:P2"/>
    <mergeCell ref="B3:P3"/>
    <mergeCell ref="B7:B9"/>
    <mergeCell ref="C7:C9"/>
    <mergeCell ref="D7:G7"/>
    <mergeCell ref="H7:H9"/>
    <mergeCell ref="I7:J8"/>
    <mergeCell ref="K7:L8"/>
    <mergeCell ref="M7:N8"/>
    <mergeCell ref="O7:P8"/>
  </mergeCells>
  <pageMargins left="0.31" right="0.13" top="0.53" bottom="0.51" header="0.3" footer="0.3"/>
  <pageSetup paperSize="9" orientation="landscape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35"/>
  <sheetViews>
    <sheetView showGridLines="0" showRowColHeaders="0" workbookViewId="0"/>
  </sheetViews>
  <sheetFormatPr defaultRowHeight="15"/>
  <cols>
    <col min="1" max="1" width="3.7109375" customWidth="1"/>
    <col min="2" max="2" width="5" customWidth="1"/>
    <col min="3" max="3" width="24.85546875" customWidth="1"/>
    <col min="4" max="4" width="14.85546875" customWidth="1"/>
    <col min="5" max="5" width="6.85546875" customWidth="1"/>
    <col min="6" max="6" width="8.42578125" customWidth="1"/>
    <col min="7" max="8" width="7.42578125" customWidth="1"/>
    <col min="9" max="9" width="7.85546875" customWidth="1"/>
    <col min="10" max="10" width="18.42578125" customWidth="1"/>
  </cols>
  <sheetData>
    <row r="2" spans="2:10" ht="18.75">
      <c r="B2" s="534" t="str">
        <f>DATA!F5</f>
        <v>SSC Public Examinations March/April,2015</v>
      </c>
      <c r="C2" s="534"/>
      <c r="D2" s="534"/>
      <c r="E2" s="534"/>
      <c r="F2" s="534"/>
      <c r="G2" s="534"/>
      <c r="H2" s="534"/>
      <c r="I2" s="534"/>
      <c r="J2" s="534"/>
    </row>
    <row r="3" spans="2:10" ht="15.75">
      <c r="B3" s="549" t="s">
        <v>264</v>
      </c>
      <c r="C3" s="549"/>
      <c r="D3" s="549"/>
      <c r="E3" s="549"/>
      <c r="F3" s="549"/>
      <c r="G3" s="549"/>
      <c r="H3" s="549"/>
      <c r="I3" s="549"/>
      <c r="J3" s="549"/>
    </row>
    <row r="4" spans="2:10" ht="18.75">
      <c r="C4" s="227" t="str">
        <f>'[1]Proforma VI'!C6</f>
        <v>Centre No and Name:</v>
      </c>
      <c r="D4" s="228" t="str">
        <f>'DO Dairy'!E7</f>
        <v>2365 - Z P H School, xxxxxxx</v>
      </c>
    </row>
    <row r="5" spans="2:10" ht="19.5" thickBot="1">
      <c r="C5" s="227" t="str">
        <f>'[1]Proforma V'!C7</f>
        <v>District Code &amp; Name:</v>
      </c>
      <c r="D5" s="228" t="str">
        <f>'DO Dairy'!E5</f>
        <v>13 - Kurnool</v>
      </c>
    </row>
    <row r="6" spans="2:10" ht="44.25" customHeight="1" thickTop="1" thickBot="1">
      <c r="B6" s="256" t="s">
        <v>108</v>
      </c>
      <c r="C6" s="257" t="s">
        <v>265</v>
      </c>
      <c r="D6" s="257" t="s">
        <v>266</v>
      </c>
      <c r="E6" s="257" t="s">
        <v>267</v>
      </c>
      <c r="F6" s="257" t="s">
        <v>268</v>
      </c>
      <c r="G6" s="257" t="s">
        <v>87</v>
      </c>
      <c r="H6" s="257" t="s">
        <v>269</v>
      </c>
      <c r="I6" s="257" t="s">
        <v>100</v>
      </c>
      <c r="J6" s="258" t="s">
        <v>270</v>
      </c>
    </row>
    <row r="7" spans="2:10" ht="29.25" customHeight="1">
      <c r="B7" s="252">
        <v>1</v>
      </c>
      <c r="C7" s="253" t="str">
        <f>'Exams Staff'!C9</f>
        <v>Sri. S.Ranganna</v>
      </c>
      <c r="D7" s="254" t="str">
        <f>'Exams Staff'!E9</f>
        <v>Chief Superintendent</v>
      </c>
      <c r="E7" s="254">
        <f>[1]Data!P6</f>
        <v>13</v>
      </c>
      <c r="F7" s="254">
        <v>40</v>
      </c>
      <c r="G7" s="254">
        <f>E7*F7</f>
        <v>520</v>
      </c>
      <c r="H7" s="254"/>
      <c r="I7" s="254">
        <f>G7-H7</f>
        <v>520</v>
      </c>
      <c r="J7" s="255"/>
    </row>
    <row r="8" spans="2:10" ht="27.75" customHeight="1">
      <c r="B8" s="245">
        <v>2</v>
      </c>
      <c r="C8" s="253" t="str">
        <f>'Exams Staff'!C10</f>
        <v>Sri. H.Subba Rao</v>
      </c>
      <c r="D8" s="246" t="str">
        <f>'Exams Staff'!E10</f>
        <v>Departmental Officer</v>
      </c>
      <c r="E8" s="246">
        <f>[1]Data!P7</f>
        <v>13</v>
      </c>
      <c r="F8" s="246">
        <v>40</v>
      </c>
      <c r="G8" s="246">
        <f>E8*F8</f>
        <v>520</v>
      </c>
      <c r="H8" s="246"/>
      <c r="I8" s="246">
        <f t="shared" ref="I8:I27" si="0">G8-H8</f>
        <v>520</v>
      </c>
      <c r="J8" s="247"/>
    </row>
    <row r="9" spans="2:10" ht="21.95" customHeight="1">
      <c r="B9" s="245">
        <v>3</v>
      </c>
      <c r="C9" s="253" t="str">
        <f>'Exams Staff'!C11</f>
        <v>*****</v>
      </c>
      <c r="D9" s="246" t="str">
        <f>'Exams Staff'!E11</f>
        <v>Invigilator</v>
      </c>
      <c r="E9" s="246">
        <f>[1]Data!P8</f>
        <v>0</v>
      </c>
      <c r="F9" s="246">
        <v>40</v>
      </c>
      <c r="G9" s="246">
        <f t="shared" ref="G9:G27" si="1">E9*F9</f>
        <v>0</v>
      </c>
      <c r="H9" s="246"/>
      <c r="I9" s="246">
        <f t="shared" si="0"/>
        <v>0</v>
      </c>
      <c r="J9" s="247"/>
    </row>
    <row r="10" spans="2:10" ht="21.95" customHeight="1">
      <c r="B10" s="245">
        <v>4</v>
      </c>
      <c r="C10" s="253" t="str">
        <f>'Exams Staff'!C12</f>
        <v>*****</v>
      </c>
      <c r="D10" s="246" t="str">
        <f>'Exams Staff'!E12</f>
        <v>Invigilator</v>
      </c>
      <c r="E10" s="246">
        <f>[1]Data!P9</f>
        <v>0</v>
      </c>
      <c r="F10" s="246">
        <v>20</v>
      </c>
      <c r="G10" s="246">
        <f t="shared" si="1"/>
        <v>0</v>
      </c>
      <c r="H10" s="246"/>
      <c r="I10" s="246">
        <f t="shared" si="0"/>
        <v>0</v>
      </c>
      <c r="J10" s="247"/>
    </row>
    <row r="11" spans="2:10" ht="21.95" customHeight="1">
      <c r="B11" s="245">
        <v>5</v>
      </c>
      <c r="C11" s="253" t="str">
        <f>'Exams Staff'!C13</f>
        <v>*****</v>
      </c>
      <c r="D11" s="246" t="str">
        <f>'Exams Staff'!E13</f>
        <v>Invigilator</v>
      </c>
      <c r="E11" s="246">
        <f>[1]Data!P10</f>
        <v>0</v>
      </c>
      <c r="F11" s="246">
        <v>20</v>
      </c>
      <c r="G11" s="246">
        <f t="shared" si="1"/>
        <v>0</v>
      </c>
      <c r="H11" s="246"/>
      <c r="I11" s="246">
        <f t="shared" si="0"/>
        <v>0</v>
      </c>
      <c r="J11" s="247"/>
    </row>
    <row r="12" spans="2:10" ht="21.95" customHeight="1">
      <c r="B12" s="245">
        <v>6</v>
      </c>
      <c r="C12" s="253" t="str">
        <f>'Exams Staff'!C14</f>
        <v>*****</v>
      </c>
      <c r="D12" s="246" t="str">
        <f>'Exams Staff'!E14</f>
        <v>Invigilator</v>
      </c>
      <c r="E12" s="246">
        <f>[1]Data!P11</f>
        <v>0</v>
      </c>
      <c r="F12" s="246">
        <v>20</v>
      </c>
      <c r="G12" s="246">
        <f t="shared" si="1"/>
        <v>0</v>
      </c>
      <c r="H12" s="246"/>
      <c r="I12" s="246">
        <f t="shared" si="0"/>
        <v>0</v>
      </c>
      <c r="J12" s="247"/>
    </row>
    <row r="13" spans="2:10" ht="21.95" customHeight="1">
      <c r="B13" s="245">
        <v>7</v>
      </c>
      <c r="C13" s="253" t="str">
        <f>'Exams Staff'!C15</f>
        <v>*****</v>
      </c>
      <c r="D13" s="246" t="str">
        <f>'Exams Staff'!E15</f>
        <v>Invigilator</v>
      </c>
      <c r="E13" s="246">
        <f>[1]Data!P12</f>
        <v>0</v>
      </c>
      <c r="F13" s="246">
        <v>20</v>
      </c>
      <c r="G13" s="246">
        <f t="shared" si="1"/>
        <v>0</v>
      </c>
      <c r="H13" s="246"/>
      <c r="I13" s="246">
        <f t="shared" si="0"/>
        <v>0</v>
      </c>
      <c r="J13" s="247"/>
    </row>
    <row r="14" spans="2:10" ht="21.95" customHeight="1">
      <c r="B14" s="245">
        <v>8</v>
      </c>
      <c r="C14" s="253" t="str">
        <f>'Exams Staff'!C16</f>
        <v>*****</v>
      </c>
      <c r="D14" s="246" t="str">
        <f>'Exams Staff'!E16</f>
        <v>Invigilator</v>
      </c>
      <c r="E14" s="246">
        <f>[1]Data!P13</f>
        <v>0</v>
      </c>
      <c r="F14" s="246">
        <v>20</v>
      </c>
      <c r="G14" s="246">
        <f t="shared" si="1"/>
        <v>0</v>
      </c>
      <c r="H14" s="246"/>
      <c r="I14" s="246">
        <f t="shared" si="0"/>
        <v>0</v>
      </c>
      <c r="J14" s="247"/>
    </row>
    <row r="15" spans="2:10" ht="21.95" customHeight="1">
      <c r="B15" s="245">
        <v>9</v>
      </c>
      <c r="C15" s="253" t="str">
        <f>'Exams Staff'!C17</f>
        <v>*****</v>
      </c>
      <c r="D15" s="246" t="str">
        <f>'Exams Staff'!E17</f>
        <v>Invigilator</v>
      </c>
      <c r="E15" s="246">
        <f>[1]Data!P14</f>
        <v>0</v>
      </c>
      <c r="F15" s="246">
        <v>20</v>
      </c>
      <c r="G15" s="246">
        <f t="shared" si="1"/>
        <v>0</v>
      </c>
      <c r="H15" s="246"/>
      <c r="I15" s="246">
        <f t="shared" si="0"/>
        <v>0</v>
      </c>
      <c r="J15" s="247"/>
    </row>
    <row r="16" spans="2:10" ht="21.95" customHeight="1">
      <c r="B16" s="245">
        <v>10</v>
      </c>
      <c r="C16" s="253" t="str">
        <f>'Exams Staff'!C18</f>
        <v>*****</v>
      </c>
      <c r="D16" s="246" t="str">
        <f>'Exams Staff'!E18</f>
        <v>Invigilator</v>
      </c>
      <c r="E16" s="246">
        <f>[1]Data!P15</f>
        <v>0</v>
      </c>
      <c r="F16" s="246">
        <v>20</v>
      </c>
      <c r="G16" s="246">
        <f t="shared" si="1"/>
        <v>0</v>
      </c>
      <c r="H16" s="246"/>
      <c r="I16" s="246">
        <f t="shared" si="0"/>
        <v>0</v>
      </c>
      <c r="J16" s="247"/>
    </row>
    <row r="17" spans="2:10" ht="21.95" customHeight="1">
      <c r="B17" s="245">
        <v>11</v>
      </c>
      <c r="C17" s="253" t="str">
        <f>'Exams Staff'!C19</f>
        <v>*****</v>
      </c>
      <c r="D17" s="246" t="str">
        <f>'Exams Staff'!E19</f>
        <v>Invigilator</v>
      </c>
      <c r="E17" s="246">
        <f>[1]Data!P16</f>
        <v>0</v>
      </c>
      <c r="F17" s="246">
        <v>20</v>
      </c>
      <c r="G17" s="246">
        <f t="shared" si="1"/>
        <v>0</v>
      </c>
      <c r="H17" s="246"/>
      <c r="I17" s="246">
        <f t="shared" si="0"/>
        <v>0</v>
      </c>
      <c r="J17" s="247"/>
    </row>
    <row r="18" spans="2:10" ht="21.95" customHeight="1">
      <c r="B18" s="245">
        <v>12</v>
      </c>
      <c r="C18" s="253" t="str">
        <f>'Exams Staff'!C20</f>
        <v>*****</v>
      </c>
      <c r="D18" s="246" t="str">
        <f>'Exams Staff'!E20</f>
        <v>Invigilator</v>
      </c>
      <c r="E18" s="246">
        <f>[1]Data!P17</f>
        <v>0</v>
      </c>
      <c r="F18" s="246">
        <v>20</v>
      </c>
      <c r="G18" s="246">
        <f t="shared" si="1"/>
        <v>0</v>
      </c>
      <c r="H18" s="246"/>
      <c r="I18" s="246">
        <f t="shared" si="0"/>
        <v>0</v>
      </c>
      <c r="J18" s="247"/>
    </row>
    <row r="19" spans="2:10" ht="21.95" customHeight="1">
      <c r="B19" s="245">
        <v>13</v>
      </c>
      <c r="C19" s="253" t="str">
        <f>'Exams Staff'!C21</f>
        <v>*****</v>
      </c>
      <c r="D19" s="246" t="str">
        <f>'Exams Staff'!E21</f>
        <v>Invigilator</v>
      </c>
      <c r="E19" s="246">
        <f>[1]Data!P18</f>
        <v>0</v>
      </c>
      <c r="F19" s="246">
        <v>20</v>
      </c>
      <c r="G19" s="246">
        <f t="shared" si="1"/>
        <v>0</v>
      </c>
      <c r="H19" s="246"/>
      <c r="I19" s="246">
        <f t="shared" si="0"/>
        <v>0</v>
      </c>
      <c r="J19" s="247"/>
    </row>
    <row r="20" spans="2:10" ht="21.95" customHeight="1">
      <c r="B20" s="245">
        <v>14</v>
      </c>
      <c r="C20" s="253" t="str">
        <f>'Exams Staff'!C22</f>
        <v>*****</v>
      </c>
      <c r="D20" s="246" t="str">
        <f>'Exams Staff'!E22</f>
        <v>Invigilator</v>
      </c>
      <c r="E20" s="246">
        <f>[1]Data!P19</f>
        <v>0</v>
      </c>
      <c r="F20" s="246">
        <v>20</v>
      </c>
      <c r="G20" s="246">
        <f t="shared" si="1"/>
        <v>0</v>
      </c>
      <c r="H20" s="246"/>
      <c r="I20" s="246">
        <f t="shared" si="0"/>
        <v>0</v>
      </c>
      <c r="J20" s="247"/>
    </row>
    <row r="21" spans="2:10" ht="21.95" customHeight="1">
      <c r="B21" s="245">
        <v>15</v>
      </c>
      <c r="C21" s="253" t="str">
        <f>'Exams Staff'!C23</f>
        <v>*****</v>
      </c>
      <c r="D21" s="246" t="str">
        <f>'Exams Staff'!E23</f>
        <v>Invigilator</v>
      </c>
      <c r="E21" s="246">
        <f>[1]Data!P20</f>
        <v>0</v>
      </c>
      <c r="F21" s="246">
        <v>20</v>
      </c>
      <c r="G21" s="246">
        <f t="shared" si="1"/>
        <v>0</v>
      </c>
      <c r="H21" s="246"/>
      <c r="I21" s="246">
        <f t="shared" si="0"/>
        <v>0</v>
      </c>
      <c r="J21" s="247"/>
    </row>
    <row r="22" spans="2:10" ht="21.95" customHeight="1">
      <c r="B22" s="245">
        <v>16</v>
      </c>
      <c r="C22" s="253" t="str">
        <f>'Exams Staff'!C24</f>
        <v>*****</v>
      </c>
      <c r="D22" s="246" t="str">
        <f>'Exams Staff'!E24</f>
        <v>Jr. Asst.</v>
      </c>
      <c r="E22" s="246">
        <f>[1]Data!P21</f>
        <v>0</v>
      </c>
      <c r="F22" s="246">
        <v>20</v>
      </c>
      <c r="G22" s="246">
        <f t="shared" si="1"/>
        <v>0</v>
      </c>
      <c r="H22" s="246"/>
      <c r="I22" s="246">
        <f t="shared" si="0"/>
        <v>0</v>
      </c>
      <c r="J22" s="247"/>
    </row>
    <row r="23" spans="2:10" ht="21.95" customHeight="1">
      <c r="B23" s="245">
        <v>17</v>
      </c>
      <c r="C23" s="253" t="str">
        <f>'Exams Staff'!C25</f>
        <v>*****</v>
      </c>
      <c r="D23" s="246" t="str">
        <f>'Exams Staff'!E25</f>
        <v>Attender</v>
      </c>
      <c r="E23" s="246">
        <f>[1]Data!P22</f>
        <v>0</v>
      </c>
      <c r="F23" s="246">
        <v>12</v>
      </c>
      <c r="G23" s="246">
        <f t="shared" si="1"/>
        <v>0</v>
      </c>
      <c r="H23" s="246"/>
      <c r="I23" s="246">
        <f t="shared" si="0"/>
        <v>0</v>
      </c>
      <c r="J23" s="247"/>
    </row>
    <row r="24" spans="2:10" ht="21.95" customHeight="1">
      <c r="B24" s="245">
        <v>18</v>
      </c>
      <c r="C24" s="253" t="str">
        <f>'Exams Staff'!C26</f>
        <v>*****</v>
      </c>
      <c r="D24" s="246" t="str">
        <f>'Exams Staff'!E26</f>
        <v>Sweeper</v>
      </c>
      <c r="E24" s="246">
        <f>[1]Data!P23</f>
        <v>0</v>
      </c>
      <c r="F24" s="246">
        <v>12</v>
      </c>
      <c r="G24" s="246">
        <f t="shared" si="1"/>
        <v>0</v>
      </c>
      <c r="H24" s="246"/>
      <c r="I24" s="246">
        <f t="shared" si="0"/>
        <v>0</v>
      </c>
      <c r="J24" s="247"/>
    </row>
    <row r="25" spans="2:10" ht="21.95" customHeight="1">
      <c r="B25" s="245">
        <v>19</v>
      </c>
      <c r="C25" s="253" t="str">
        <f>'Exams Staff'!C27</f>
        <v>*****</v>
      </c>
      <c r="D25" s="246" t="str">
        <f>'Exams Staff'!E27</f>
        <v>Waterman</v>
      </c>
      <c r="E25" s="246">
        <f>[1]Data!P24</f>
        <v>0</v>
      </c>
      <c r="F25" s="246">
        <v>12</v>
      </c>
      <c r="G25" s="246">
        <f t="shared" si="1"/>
        <v>0</v>
      </c>
      <c r="H25" s="246"/>
      <c r="I25" s="246">
        <f t="shared" si="0"/>
        <v>0</v>
      </c>
      <c r="J25" s="247"/>
    </row>
    <row r="26" spans="2:10" ht="21.95" customHeight="1">
      <c r="B26" s="245">
        <v>20</v>
      </c>
      <c r="C26" s="253">
        <f>'Exams Staff'!C28</f>
        <v>0</v>
      </c>
      <c r="D26" s="246">
        <f>'Exams Staff'!E28</f>
        <v>0</v>
      </c>
      <c r="E26" s="246">
        <f>[1]Data!P25</f>
        <v>0</v>
      </c>
      <c r="F26" s="246">
        <v>12</v>
      </c>
      <c r="G26" s="246">
        <f t="shared" si="1"/>
        <v>0</v>
      </c>
      <c r="H26" s="246"/>
      <c r="I26" s="246">
        <f t="shared" si="0"/>
        <v>0</v>
      </c>
      <c r="J26" s="247"/>
    </row>
    <row r="27" spans="2:10" ht="21.95" customHeight="1">
      <c r="B27" s="245">
        <v>21</v>
      </c>
      <c r="C27" s="253">
        <f>'Exams Staff'!C29</f>
        <v>0</v>
      </c>
      <c r="D27" s="246">
        <f>'Exams Staff'!E29</f>
        <v>0</v>
      </c>
      <c r="E27" s="246">
        <f>[1]Data!P26</f>
        <v>0</v>
      </c>
      <c r="F27" s="246"/>
      <c r="G27" s="246">
        <f t="shared" si="1"/>
        <v>0</v>
      </c>
      <c r="H27" s="246"/>
      <c r="I27" s="246">
        <f t="shared" si="0"/>
        <v>0</v>
      </c>
      <c r="J27" s="247"/>
    </row>
    <row r="28" spans="2:10" ht="26.25" customHeight="1" thickBot="1">
      <c r="B28" s="248"/>
      <c r="C28" s="249"/>
      <c r="D28" s="266" t="s">
        <v>271</v>
      </c>
      <c r="E28" s="250"/>
      <c r="F28" s="250"/>
      <c r="G28" s="250">
        <f>SUM(G7:G26)</f>
        <v>1040</v>
      </c>
      <c r="H28" s="250">
        <f>SUM(H7:H26)</f>
        <v>0</v>
      </c>
      <c r="I28" s="250">
        <f>SUM(I7:I26)</f>
        <v>1040</v>
      </c>
      <c r="J28" s="251"/>
    </row>
    <row r="29" spans="2:10" ht="19.5" customHeight="1" thickTop="1"/>
    <row r="30" spans="2:10" ht="15.75">
      <c r="C30" s="227" t="str">
        <f>CONCATENATE("Rs:                          ","   (Rupees")</f>
        <v>Rs:                             (Rupees</v>
      </c>
      <c r="D30" s="238"/>
      <c r="E30" s="239"/>
      <c r="F30" s="239"/>
      <c r="G30" s="239"/>
      <c r="H30" s="239"/>
      <c r="I30" s="239"/>
      <c r="J30" s="240" t="s">
        <v>272</v>
      </c>
    </row>
    <row r="31" spans="2:10">
      <c r="C31" s="241" t="s">
        <v>273</v>
      </c>
    </row>
    <row r="33" spans="2:10">
      <c r="B33" s="242" t="s">
        <v>274</v>
      </c>
      <c r="C33" s="3"/>
      <c r="D33" s="448" t="str">
        <f>'Proforma-IV'!B27</f>
        <v>Signature of the Dept. Officer</v>
      </c>
      <c r="E33" s="448"/>
      <c r="F33" s="448"/>
      <c r="G33" s="3"/>
      <c r="H33" s="3"/>
      <c r="I33" s="3"/>
      <c r="J33" s="243" t="str">
        <f>'Proforma-IV'!L27</f>
        <v>Signature of the Chief Superintendent</v>
      </c>
    </row>
    <row r="34" spans="2:10">
      <c r="B34" s="242" t="s">
        <v>73</v>
      </c>
      <c r="C34" s="244"/>
      <c r="D34" s="550" t="str">
        <f>DATA!K20</f>
        <v>Sri. H.Subba Rao</v>
      </c>
      <c r="E34" s="550"/>
      <c r="F34" s="550"/>
      <c r="G34" s="244"/>
      <c r="H34" s="551" t="str">
        <f>DATA!K19</f>
        <v>Sri. S.Ranganna</v>
      </c>
      <c r="I34" s="551"/>
      <c r="J34" s="551"/>
    </row>
    <row r="35" spans="2:10" ht="26.25" customHeight="1"/>
  </sheetData>
  <sheetProtection password="9216" sheet="1" objects="1" scenarios="1" selectLockedCells="1" selectUnlockedCells="1"/>
  <customSheetViews>
    <customSheetView guid="{7EB9028C-C1C3-4BCC-8803-2457D6816300}" showGridLines="0" showRowCol="0">
      <pageMargins left="0.33" right="0.27" top="0.75" bottom="0.75" header="0.3" footer="0.3"/>
      <pageSetup paperSize="9" scale="95" orientation="portrait" horizontalDpi="300" verticalDpi="300" r:id="rId1"/>
    </customSheetView>
  </customSheetViews>
  <mergeCells count="5">
    <mergeCell ref="B2:J2"/>
    <mergeCell ref="B3:J3"/>
    <mergeCell ref="D33:F33"/>
    <mergeCell ref="D34:F34"/>
    <mergeCell ref="H34:J34"/>
  </mergeCells>
  <conditionalFormatting sqref="E7:I28">
    <cfRule type="cellIs" dxfId="1" priority="1" stopIfTrue="1" operator="equal">
      <formula>0</formula>
    </cfRule>
  </conditionalFormatting>
  <pageMargins left="0.33" right="0.27" top="0.75" bottom="0.75" header="0.3" footer="0.3"/>
  <pageSetup paperSize="9" scale="95" orientation="portrait" horizontalDpi="300" verticalDpi="30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7"/>
  <sheetViews>
    <sheetView showGridLines="0" showRowColHeaders="0" workbookViewId="0">
      <selection activeCell="L9" sqref="L9"/>
    </sheetView>
  </sheetViews>
  <sheetFormatPr defaultRowHeight="14.25"/>
  <cols>
    <col min="1" max="1" width="9.140625" style="15"/>
    <col min="2" max="2" width="5.42578125" style="15" customWidth="1"/>
    <col min="3" max="3" width="11" style="15" customWidth="1"/>
    <col min="4" max="4" width="8.28515625" style="15" customWidth="1"/>
    <col min="5" max="5" width="38.28515625" style="15" customWidth="1"/>
    <col min="6" max="6" width="11.28515625" style="15" customWidth="1"/>
    <col min="7" max="7" width="11.140625" style="15" customWidth="1"/>
    <col min="8" max="8" width="13" style="15" customWidth="1"/>
    <col min="9" max="16384" width="9.140625" style="15"/>
  </cols>
  <sheetData>
    <row r="2" spans="2:8" ht="18">
      <c r="B2" s="451" t="str">
        <f>DATA!F5</f>
        <v>SSC Public Examinations March/April,2015</v>
      </c>
      <c r="C2" s="451"/>
      <c r="D2" s="451"/>
      <c r="E2" s="451"/>
      <c r="F2" s="451"/>
      <c r="G2" s="451"/>
      <c r="H2" s="451"/>
    </row>
    <row r="3" spans="2:8" ht="15.75">
      <c r="B3" s="557" t="s">
        <v>277</v>
      </c>
      <c r="C3" s="557"/>
      <c r="D3" s="557"/>
      <c r="E3" s="557"/>
      <c r="F3" s="557"/>
      <c r="G3" s="557"/>
      <c r="H3" s="557"/>
    </row>
    <row r="4" spans="2:8" ht="18">
      <c r="B4" s="271"/>
      <c r="C4" s="271"/>
      <c r="D4" s="67" t="str">
        <f>[1]Q.P.Account!D4</f>
        <v>Centre No and Name:</v>
      </c>
      <c r="E4" s="237" t="str">
        <f>DATA!F6</f>
        <v>Z P H School, xxxxxxx</v>
      </c>
    </row>
    <row r="5" spans="2:8" ht="18">
      <c r="B5" s="271"/>
      <c r="C5" s="271"/>
      <c r="D5" s="67" t="str">
        <f>[1]Q.P.Account!D5</f>
        <v>District Code &amp; Name:</v>
      </c>
      <c r="E5" s="237" t="str">
        <f>'DO Dairy'!E5</f>
        <v>13 - Kurnool</v>
      </c>
    </row>
    <row r="6" spans="2:8" ht="37.5" customHeight="1">
      <c r="B6" s="318" t="s">
        <v>283</v>
      </c>
      <c r="C6" s="319" t="s">
        <v>2</v>
      </c>
      <c r="D6" s="319" t="s">
        <v>278</v>
      </c>
      <c r="E6" s="319" t="s">
        <v>279</v>
      </c>
      <c r="F6" s="319" t="s">
        <v>280</v>
      </c>
      <c r="G6" s="319" t="s">
        <v>281</v>
      </c>
      <c r="H6" s="320" t="s">
        <v>282</v>
      </c>
    </row>
    <row r="7" spans="2:8" ht="20.100000000000001" customHeight="1">
      <c r="B7" s="558">
        <f>[1]Q.P.Account!B8</f>
        <v>1</v>
      </c>
      <c r="C7" s="559">
        <f>'Proforma-IV'!C11</f>
        <v>42089</v>
      </c>
      <c r="D7" s="321" t="str">
        <f>[1]Q.P.Account!D8</f>
        <v>01T</v>
      </c>
      <c r="E7" s="322"/>
      <c r="F7" s="322"/>
      <c r="G7" s="322"/>
      <c r="H7" s="323"/>
    </row>
    <row r="8" spans="2:8" ht="20.100000000000001" customHeight="1">
      <c r="B8" s="553"/>
      <c r="C8" s="554"/>
      <c r="D8" s="324" t="str">
        <f>[1]Q.P.Account!D9</f>
        <v>03T</v>
      </c>
      <c r="E8" s="325"/>
      <c r="F8" s="325"/>
      <c r="G8" s="325"/>
      <c r="H8" s="326"/>
    </row>
    <row r="9" spans="2:8" ht="20.100000000000001" customHeight="1">
      <c r="B9" s="553"/>
      <c r="C9" s="554"/>
      <c r="D9" s="324" t="str">
        <f>[1]Q.P.Account!D10</f>
        <v>01H</v>
      </c>
      <c r="E9" s="325"/>
      <c r="F9" s="325"/>
      <c r="G9" s="325"/>
      <c r="H9" s="326"/>
    </row>
    <row r="10" spans="2:8" ht="20.100000000000001" customHeight="1">
      <c r="B10" s="553"/>
      <c r="C10" s="554"/>
      <c r="D10" s="324" t="str">
        <f>[1]Q.P.Account!D11</f>
        <v>01U</v>
      </c>
      <c r="E10" s="325"/>
      <c r="F10" s="325"/>
      <c r="G10" s="325"/>
      <c r="H10" s="326"/>
    </row>
    <row r="11" spans="2:8" ht="20.100000000000001" customHeight="1">
      <c r="B11" s="553">
        <f>[1]Q.P.Account!B12</f>
        <v>2</v>
      </c>
      <c r="C11" s="554">
        <f>'Proforma-IV'!C12</f>
        <v>42090</v>
      </c>
      <c r="D11" s="324" t="str">
        <f>[1]Q.P.Account!D12</f>
        <v>02T</v>
      </c>
      <c r="E11" s="325"/>
      <c r="F11" s="325"/>
      <c r="G11" s="325"/>
      <c r="H11" s="326"/>
    </row>
    <row r="12" spans="2:8" ht="20.100000000000001" customHeight="1">
      <c r="B12" s="553"/>
      <c r="C12" s="554"/>
      <c r="D12" s="324" t="str">
        <f>[1]Q.P.Account!D13</f>
        <v>04S</v>
      </c>
      <c r="E12" s="325"/>
      <c r="F12" s="325"/>
      <c r="G12" s="325"/>
      <c r="H12" s="326"/>
    </row>
    <row r="13" spans="2:8" ht="20.100000000000001" customHeight="1">
      <c r="B13" s="553"/>
      <c r="C13" s="554"/>
      <c r="D13" s="324" t="str">
        <f>[1]Q.P.Account!D14</f>
        <v>02H</v>
      </c>
      <c r="E13" s="325"/>
      <c r="F13" s="325"/>
      <c r="G13" s="325"/>
      <c r="H13" s="326"/>
    </row>
    <row r="14" spans="2:8" ht="20.100000000000001" customHeight="1">
      <c r="B14" s="553"/>
      <c r="C14" s="554"/>
      <c r="D14" s="324" t="str">
        <f>[1]Q.P.Account!D15</f>
        <v>02U</v>
      </c>
      <c r="E14" s="325"/>
      <c r="F14" s="325"/>
      <c r="G14" s="325"/>
      <c r="H14" s="326"/>
    </row>
    <row r="15" spans="2:8" ht="20.100000000000001" customHeight="1">
      <c r="B15" s="553"/>
      <c r="C15" s="554"/>
      <c r="D15" s="324">
        <f>[1]Q.P.Account!D16</f>
        <v>23</v>
      </c>
      <c r="E15" s="325"/>
      <c r="F15" s="325"/>
      <c r="G15" s="325"/>
      <c r="H15" s="326"/>
    </row>
    <row r="16" spans="2:8" ht="20.100000000000001" customHeight="1">
      <c r="B16" s="553">
        <f>[1]Q.P.Account!B17</f>
        <v>3</v>
      </c>
      <c r="C16" s="554">
        <f>'Proforma-IV'!C13</f>
        <v>42093</v>
      </c>
      <c r="D16" s="324" t="str">
        <f>[1]Q.P.Account!D17</f>
        <v>09H</v>
      </c>
      <c r="E16" s="325"/>
      <c r="F16" s="325"/>
      <c r="G16" s="325"/>
      <c r="H16" s="326"/>
    </row>
    <row r="17" spans="2:8" ht="20.100000000000001" customHeight="1">
      <c r="B17" s="553"/>
      <c r="C17" s="554"/>
      <c r="D17" s="324" t="str">
        <f>[1]Q.P.Account!D18</f>
        <v>09T</v>
      </c>
      <c r="E17" s="325"/>
      <c r="F17" s="325"/>
      <c r="G17" s="325"/>
      <c r="H17" s="326"/>
    </row>
    <row r="18" spans="2:8" ht="20.100000000000001" customHeight="1">
      <c r="B18" s="553">
        <f>[1]Q.P.Account!B19</f>
        <v>4</v>
      </c>
      <c r="C18" s="554">
        <f>'Proforma-IV'!C14</f>
        <v>42094</v>
      </c>
      <c r="D18" s="324" t="str">
        <f>[1]Q.P.Account!D19</f>
        <v>13E</v>
      </c>
      <c r="E18" s="325"/>
      <c r="F18" s="325"/>
      <c r="G18" s="325"/>
      <c r="H18" s="326"/>
    </row>
    <row r="19" spans="2:8" ht="20.100000000000001" customHeight="1">
      <c r="B19" s="553"/>
      <c r="C19" s="554"/>
      <c r="D19" s="324" t="str">
        <f>[1]Q.P.Account!D20</f>
        <v>29E</v>
      </c>
      <c r="E19" s="325"/>
      <c r="F19" s="325"/>
      <c r="G19" s="325"/>
      <c r="H19" s="326"/>
    </row>
    <row r="20" spans="2:8" ht="20.100000000000001" customHeight="1">
      <c r="B20" s="553">
        <f>[1]Q.P.Account!B21</f>
        <v>5</v>
      </c>
      <c r="C20" s="554">
        <f>'Proforma-IV'!C15</f>
        <v>42095</v>
      </c>
      <c r="D20" s="324" t="str">
        <f>[1]Q.P.Account!D21</f>
        <v>14E</v>
      </c>
      <c r="E20" s="325"/>
      <c r="F20" s="325"/>
      <c r="G20" s="325"/>
      <c r="H20" s="326"/>
    </row>
    <row r="21" spans="2:8" ht="20.100000000000001" customHeight="1">
      <c r="B21" s="553"/>
      <c r="C21" s="554"/>
      <c r="D21" s="324" t="str">
        <f>[1]Q.P.Account!D22</f>
        <v>30E</v>
      </c>
      <c r="E21" s="325"/>
      <c r="F21" s="325"/>
      <c r="G21" s="325"/>
      <c r="H21" s="326"/>
    </row>
    <row r="22" spans="2:8" ht="20.100000000000001" customHeight="1">
      <c r="B22" s="553">
        <f>[1]Q.P.Account!B23</f>
        <v>6</v>
      </c>
      <c r="C22" s="554">
        <f>'Proforma-IV'!C16</f>
        <v>42096</v>
      </c>
      <c r="D22" s="324" t="str">
        <f>[1]Q.P.Account!D23</f>
        <v>15T</v>
      </c>
      <c r="E22" s="325"/>
      <c r="F22" s="325"/>
      <c r="G22" s="325"/>
      <c r="H22" s="326"/>
    </row>
    <row r="23" spans="2:8" ht="20.100000000000001" customHeight="1">
      <c r="B23" s="553"/>
      <c r="C23" s="554"/>
      <c r="D23" s="324" t="str">
        <f>[1]Q.P.Account!D24</f>
        <v>15E</v>
      </c>
      <c r="E23" s="325"/>
      <c r="F23" s="325"/>
      <c r="G23" s="325"/>
      <c r="H23" s="326"/>
    </row>
    <row r="24" spans="2:8" ht="20.100000000000001" customHeight="1">
      <c r="B24" s="553">
        <f>[1]Q.P.Account!B25</f>
        <v>7</v>
      </c>
      <c r="C24" s="554">
        <f>'Proforma-IV'!C17</f>
        <v>42098</v>
      </c>
      <c r="D24" s="324" t="str">
        <f>[1]Q.P.Account!D25</f>
        <v>16T</v>
      </c>
      <c r="E24" s="325"/>
      <c r="F24" s="325"/>
      <c r="G24" s="325"/>
      <c r="H24" s="326"/>
    </row>
    <row r="25" spans="2:8" ht="20.100000000000001" customHeight="1">
      <c r="B25" s="553"/>
      <c r="C25" s="554"/>
      <c r="D25" s="324" t="str">
        <f>[1]Q.P.Account!D26</f>
        <v>16E</v>
      </c>
      <c r="E25" s="325"/>
      <c r="F25" s="325"/>
      <c r="G25" s="325"/>
      <c r="H25" s="326"/>
    </row>
    <row r="26" spans="2:8" ht="20.100000000000001" customHeight="1">
      <c r="B26" s="553">
        <f>[1]Q.P.Account!B27</f>
        <v>8</v>
      </c>
      <c r="C26" s="554">
        <f>'Proforma-IV'!C18</f>
        <v>42100</v>
      </c>
      <c r="D26" s="324" t="str">
        <f>[1]Q.P.Account!D27</f>
        <v>19T</v>
      </c>
      <c r="E26" s="325"/>
      <c r="F26" s="325"/>
      <c r="G26" s="325"/>
      <c r="H26" s="326"/>
    </row>
    <row r="27" spans="2:8" ht="20.100000000000001" customHeight="1">
      <c r="B27" s="553"/>
      <c r="C27" s="554"/>
      <c r="D27" s="324" t="str">
        <f>[1]Q.P.Account!D28</f>
        <v>19E</v>
      </c>
      <c r="E27" s="325"/>
      <c r="F27" s="325"/>
      <c r="G27" s="325"/>
      <c r="H27" s="326"/>
    </row>
    <row r="28" spans="2:8" ht="20.100000000000001" customHeight="1">
      <c r="B28" s="553">
        <f>[1]Q.P.Account!B29</f>
        <v>9</v>
      </c>
      <c r="C28" s="554">
        <f>'Proforma-IV'!C19</f>
        <v>42101</v>
      </c>
      <c r="D28" s="324" t="str">
        <f>[1]Q.P.Account!D29</f>
        <v>20T</v>
      </c>
      <c r="E28" s="325"/>
      <c r="F28" s="325"/>
      <c r="G28" s="325"/>
      <c r="H28" s="326"/>
    </row>
    <row r="29" spans="2:8" ht="20.100000000000001" customHeight="1">
      <c r="B29" s="553"/>
      <c r="C29" s="554"/>
      <c r="D29" s="324" t="str">
        <f>[1]Q.P.Account!D30</f>
        <v>20E</v>
      </c>
      <c r="E29" s="325"/>
      <c r="F29" s="325"/>
      <c r="G29" s="325"/>
      <c r="H29" s="326"/>
    </row>
    <row r="30" spans="2:8" ht="20.100000000000001" customHeight="1">
      <c r="B30" s="553">
        <f>[1]Q.P.Account!B31</f>
        <v>10</v>
      </c>
      <c r="C30" s="554">
        <f>'Proforma-IV'!C20</f>
        <v>42102</v>
      </c>
      <c r="D30" s="324" t="str">
        <f>[1]Q.P.Account!D31</f>
        <v>21T</v>
      </c>
      <c r="E30" s="325"/>
      <c r="F30" s="325"/>
      <c r="G30" s="325"/>
      <c r="H30" s="326"/>
    </row>
    <row r="31" spans="2:8" ht="20.100000000000001" customHeight="1">
      <c r="B31" s="553"/>
      <c r="C31" s="554"/>
      <c r="D31" s="324" t="str">
        <f>[1]Q.P.Account!D32</f>
        <v>21E</v>
      </c>
      <c r="E31" s="325"/>
      <c r="F31" s="325"/>
      <c r="G31" s="325"/>
      <c r="H31" s="326"/>
    </row>
    <row r="32" spans="2:8" ht="20.100000000000001" customHeight="1">
      <c r="B32" s="553">
        <f>[1]Q.P.Account!B33</f>
        <v>11</v>
      </c>
      <c r="C32" s="554">
        <f>'Proforma-IV'!C21</f>
        <v>42103</v>
      </c>
      <c r="D32" s="324" t="str">
        <f>[1]Q.P.Account!D33</f>
        <v>22T</v>
      </c>
      <c r="E32" s="325"/>
      <c r="F32" s="325"/>
      <c r="G32" s="325"/>
      <c r="H32" s="326"/>
    </row>
    <row r="33" spans="2:8" ht="20.100000000000001" customHeight="1">
      <c r="B33" s="555"/>
      <c r="C33" s="556"/>
      <c r="D33" s="327" t="str">
        <f>[1]Q.P.Account!D34</f>
        <v>22E</v>
      </c>
      <c r="E33" s="328"/>
      <c r="F33" s="328"/>
      <c r="G33" s="328"/>
      <c r="H33" s="329"/>
    </row>
    <row r="34" spans="2:8" ht="36" customHeight="1">
      <c r="B34" s="271"/>
      <c r="C34" s="271"/>
    </row>
    <row r="35" spans="2:8" ht="33.75" customHeight="1">
      <c r="B35" s="272" t="str">
        <f>Remuneration!D33</f>
        <v>Signature of the Dept. Officer</v>
      </c>
      <c r="C35" s="271"/>
      <c r="H35" s="67" t="str">
        <f>'Proforma-IV'!L27</f>
        <v>Signature of the Chief Superintendent</v>
      </c>
    </row>
    <row r="36" spans="2:8" ht="30.75" customHeight="1">
      <c r="B36" s="552" t="str">
        <f>DATA!K20</f>
        <v>Sri. H.Subba Rao</v>
      </c>
      <c r="C36" s="552"/>
      <c r="D36" s="552"/>
      <c r="E36" s="330"/>
      <c r="F36" s="552" t="str">
        <f>DATA!K19</f>
        <v>Sri. S.Ranganna</v>
      </c>
      <c r="G36" s="552"/>
      <c r="H36" s="552"/>
    </row>
    <row r="37" spans="2:8">
      <c r="B37" s="271"/>
      <c r="C37" s="271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L9" sqref="L9"/>
      <pageMargins left="0.28000000000000003" right="0.13" top="0.75" bottom="0.75" header="0.3" footer="0.3"/>
      <pageSetup paperSize="9" orientation="portrait" horizontalDpi="300" verticalDpi="300" r:id="rId1"/>
    </customSheetView>
  </customSheetViews>
  <mergeCells count="26">
    <mergeCell ref="B2:H2"/>
    <mergeCell ref="B3:H3"/>
    <mergeCell ref="B7:B10"/>
    <mergeCell ref="C7:C10"/>
    <mergeCell ref="B11:B15"/>
    <mergeCell ref="C11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36:D36"/>
    <mergeCell ref="F36:H36"/>
    <mergeCell ref="B28:B29"/>
    <mergeCell ref="C28:C29"/>
    <mergeCell ref="B30:B31"/>
    <mergeCell ref="C30:C31"/>
    <mergeCell ref="B32:B33"/>
    <mergeCell ref="C32:C33"/>
  </mergeCells>
  <pageMargins left="0.28000000000000003" right="0.13" top="0.75" bottom="0.75" header="0.3" footer="0.3"/>
  <pageSetup paperSize="9" orientation="portrait" horizontalDpi="300" verticalDpi="30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36"/>
  <sheetViews>
    <sheetView showGridLines="0" showRowColHeaders="0" workbookViewId="0"/>
  </sheetViews>
  <sheetFormatPr defaultRowHeight="14.25"/>
  <cols>
    <col min="1" max="1" width="5" style="15" customWidth="1"/>
    <col min="2" max="2" width="4.28515625" style="15" customWidth="1"/>
    <col min="3" max="15" width="5.5703125" style="15" customWidth="1"/>
    <col min="16" max="16" width="6.5703125" style="15" customWidth="1"/>
    <col min="17" max="17" width="5.5703125" style="15" customWidth="1"/>
    <col min="18" max="16384" width="9.140625" style="15"/>
  </cols>
  <sheetData>
    <row r="2" spans="2:17" ht="18" customHeight="1">
      <c r="C2" s="561" t="s">
        <v>303</v>
      </c>
      <c r="D2" s="561"/>
      <c r="E2" s="365"/>
      <c r="F2" s="365"/>
      <c r="G2" s="365"/>
      <c r="H2" s="365"/>
      <c r="I2" s="365"/>
      <c r="J2" s="365" t="s">
        <v>86</v>
      </c>
      <c r="K2" s="365"/>
      <c r="L2" s="365"/>
      <c r="M2" s="365"/>
      <c r="N2" s="365"/>
      <c r="O2" s="365"/>
      <c r="P2" s="365"/>
      <c r="Q2" s="365"/>
    </row>
    <row r="3" spans="2:17" s="18" customFormat="1" ht="18" customHeight="1">
      <c r="C3" s="560" t="str">
        <f>DATA!K19</f>
        <v>Sri. S.Ranganna</v>
      </c>
      <c r="D3" s="560"/>
      <c r="E3" s="560"/>
      <c r="F3" s="560"/>
      <c r="G3" s="560"/>
      <c r="H3" s="560"/>
      <c r="I3" s="94"/>
      <c r="J3" s="562" t="s">
        <v>326</v>
      </c>
      <c r="K3" s="562"/>
      <c r="L3" s="562"/>
      <c r="M3" s="562"/>
      <c r="N3" s="562"/>
      <c r="O3" s="562"/>
      <c r="P3" s="562"/>
      <c r="Q3" s="562"/>
    </row>
    <row r="4" spans="2:17" s="18" customFormat="1" ht="18" customHeight="1">
      <c r="C4" s="366" t="s">
        <v>305</v>
      </c>
      <c r="D4" s="366"/>
      <c r="E4" s="366"/>
      <c r="F4" s="366"/>
      <c r="G4" s="366"/>
      <c r="H4" s="366"/>
      <c r="I4" s="366"/>
      <c r="J4" s="563" t="s">
        <v>304</v>
      </c>
      <c r="K4" s="563"/>
      <c r="L4" s="563"/>
      <c r="M4" s="563"/>
      <c r="N4" s="563"/>
      <c r="O4" s="563"/>
      <c r="P4" s="563"/>
      <c r="Q4" s="563"/>
    </row>
    <row r="5" spans="2:17" s="18" customFormat="1" ht="18" customHeight="1">
      <c r="C5" s="366" t="str">
        <f>DATA!F6</f>
        <v>Z P H School, xxxxxxx</v>
      </c>
      <c r="D5" s="366"/>
      <c r="E5" s="366"/>
      <c r="F5" s="366"/>
      <c r="G5" s="366"/>
      <c r="H5" s="366"/>
      <c r="I5" s="366"/>
      <c r="J5" s="563" t="s">
        <v>306</v>
      </c>
      <c r="K5" s="563"/>
      <c r="L5" s="563"/>
      <c r="M5" s="563"/>
      <c r="N5" s="563"/>
      <c r="O5" s="563"/>
      <c r="P5" s="563"/>
      <c r="Q5" s="563"/>
    </row>
    <row r="6" spans="2:17" s="18" customFormat="1" ht="18" customHeight="1">
      <c r="C6" s="366" t="str">
        <f>CONCATENATE("Center No: ",DATA!F7)</f>
        <v>Center No: 2365</v>
      </c>
      <c r="D6" s="366"/>
      <c r="E6" s="366"/>
      <c r="F6" s="366"/>
      <c r="G6" s="366"/>
      <c r="H6" s="366"/>
      <c r="I6" s="366"/>
      <c r="J6" s="563" t="s">
        <v>307</v>
      </c>
      <c r="K6" s="563"/>
      <c r="L6" s="563"/>
      <c r="M6" s="563"/>
      <c r="N6" s="563"/>
      <c r="O6" s="563"/>
      <c r="P6" s="563"/>
      <c r="Q6" s="563"/>
    </row>
    <row r="7" spans="2:17" s="18" customFormat="1" ht="18" customHeight="1">
      <c r="J7" s="563" t="s">
        <v>308</v>
      </c>
      <c r="K7" s="563"/>
      <c r="L7" s="563"/>
      <c r="M7" s="563"/>
      <c r="N7" s="563"/>
      <c r="O7" s="563"/>
      <c r="P7" s="563"/>
      <c r="Q7" s="563"/>
    </row>
    <row r="8" spans="2:17" s="18" customFormat="1" ht="18" customHeight="1">
      <c r="C8" s="366"/>
      <c r="D8" s="366"/>
      <c r="E8" s="366"/>
      <c r="F8" s="366"/>
      <c r="G8" s="366"/>
      <c r="H8" s="366"/>
      <c r="I8" s="366"/>
      <c r="J8" s="94"/>
      <c r="K8" s="94"/>
      <c r="L8" s="94"/>
      <c r="M8" s="94"/>
      <c r="N8" s="94"/>
      <c r="O8" s="94"/>
      <c r="P8" s="94"/>
      <c r="Q8" s="94"/>
    </row>
    <row r="9" spans="2:17" s="18" customFormat="1" ht="18" customHeight="1">
      <c r="C9" s="94"/>
      <c r="D9" s="367" t="s">
        <v>309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2:17" s="18" customFormat="1" ht="18" customHeight="1">
      <c r="C10" s="94"/>
      <c r="D10" s="94"/>
      <c r="E10" s="94" t="s">
        <v>310</v>
      </c>
      <c r="F10" s="560" t="str">
        <f>CONCATENATE(DATA!F5," – Post Examination material – Center Number - Name : ",'Proforma-III'!C7,"",'Proforma-III'!E7," – submitting – regarding – ")</f>
        <v xml:space="preserve">SSC Public Examinations March/April,2015 – Post Examination material – Center Number - Name : 2365 - Z P H School, xxxxxxx – submitting – regarding – </v>
      </c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</row>
    <row r="11" spans="2:17" s="18" customFormat="1" ht="18" customHeight="1">
      <c r="C11" s="367"/>
      <c r="D11" s="94"/>
      <c r="E11" s="94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</row>
    <row r="12" spans="2:17" s="18" customFormat="1" ht="12.75" customHeight="1">
      <c r="C12" s="367"/>
      <c r="D12" s="94"/>
      <c r="E12" s="94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</row>
    <row r="13" spans="2:17" s="18" customFormat="1" ht="18" customHeight="1">
      <c r="C13" s="367"/>
      <c r="D13" s="94"/>
      <c r="E13" s="94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</row>
    <row r="14" spans="2:17" s="18" customFormat="1" ht="75" customHeight="1">
      <c r="B14" s="560" t="str">
        <f>CONCATENATE("                I am here with sending the following post examination material pertaining to Center Number - Name : ",'Proforma-III'!E7, " after the completion of ",DATA!F5," for your kind information and further action.")</f>
        <v xml:space="preserve">                I am here with sending the following post examination material pertaining to Center Number - Name : 2365 - Z P H School, xxxxxxx after the completion of SSC Public Examinations March/April,2015 for your kind information and further action.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</row>
    <row r="15" spans="2:17" s="18" customFormat="1" ht="18" customHeight="1">
      <c r="C15" s="367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2:17" s="18" customFormat="1" ht="18" customHeight="1">
      <c r="B16" s="94">
        <v>1</v>
      </c>
      <c r="C16" s="560" t="s">
        <v>311</v>
      </c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</row>
    <row r="17" spans="2:17" s="18" customFormat="1" ht="18" customHeight="1">
      <c r="B17" s="94">
        <v>2</v>
      </c>
      <c r="C17" s="560" t="s">
        <v>312</v>
      </c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</row>
    <row r="18" spans="2:17" s="18" customFormat="1" ht="18" customHeight="1">
      <c r="B18" s="94">
        <v>3</v>
      </c>
      <c r="C18" s="560" t="s">
        <v>327</v>
      </c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</row>
    <row r="19" spans="2:17" s="18" customFormat="1" ht="18" customHeight="1">
      <c r="B19" s="94">
        <v>4</v>
      </c>
      <c r="C19" s="560" t="s">
        <v>313</v>
      </c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</row>
    <row r="20" spans="2:17" s="18" customFormat="1" ht="18" customHeight="1">
      <c r="B20" s="94">
        <v>5</v>
      </c>
      <c r="C20" s="560" t="s">
        <v>314</v>
      </c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</row>
    <row r="21" spans="2:17" s="18" customFormat="1" ht="18" customHeight="1">
      <c r="B21" s="94">
        <v>6</v>
      </c>
      <c r="C21" s="560" t="s">
        <v>315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</row>
    <row r="22" spans="2:17" s="18" customFormat="1" ht="18" customHeight="1">
      <c r="B22" s="94">
        <v>7</v>
      </c>
      <c r="C22" s="560" t="s">
        <v>316</v>
      </c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</row>
    <row r="23" spans="2:17" s="18" customFormat="1" ht="18" customHeight="1">
      <c r="B23" s="94">
        <v>8</v>
      </c>
      <c r="C23" s="560" t="s">
        <v>317</v>
      </c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</row>
    <row r="24" spans="2:17" s="18" customFormat="1" ht="18" customHeight="1">
      <c r="B24" s="94">
        <v>9</v>
      </c>
      <c r="C24" s="560" t="s">
        <v>318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</row>
    <row r="25" spans="2:17" s="18" customFormat="1" ht="18" customHeight="1">
      <c r="B25" s="94">
        <v>10</v>
      </c>
      <c r="C25" s="560" t="s">
        <v>319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</row>
    <row r="26" spans="2:17" s="18" customFormat="1" ht="18" customHeight="1">
      <c r="B26" s="94">
        <v>11</v>
      </c>
      <c r="C26" s="560" t="s">
        <v>320</v>
      </c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</row>
    <row r="27" spans="2:17" s="18" customFormat="1" ht="18" customHeight="1">
      <c r="B27" s="94">
        <v>12</v>
      </c>
      <c r="C27" s="560" t="s">
        <v>321</v>
      </c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</row>
    <row r="28" spans="2:17" s="18" customFormat="1" ht="18" customHeight="1">
      <c r="B28" s="94">
        <v>13</v>
      </c>
      <c r="C28" s="560" t="s">
        <v>322</v>
      </c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</row>
    <row r="29" spans="2:17" s="18" customFormat="1" ht="18" customHeight="1">
      <c r="C29" s="367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 s="18" customFormat="1" ht="18" customHeight="1">
      <c r="C30" s="36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 s="18" customFormat="1" ht="18" customHeight="1">
      <c r="C31" s="367"/>
      <c r="D31" s="94"/>
      <c r="E31" s="94"/>
      <c r="F31" s="94"/>
      <c r="G31" s="94"/>
      <c r="H31" s="94"/>
      <c r="I31" s="94"/>
      <c r="J31" s="368" t="s">
        <v>323</v>
      </c>
      <c r="K31" s="94"/>
      <c r="L31" s="94"/>
      <c r="M31" s="94"/>
      <c r="N31" s="94"/>
      <c r="O31" s="94"/>
      <c r="P31" s="94"/>
      <c r="Q31" s="94"/>
    </row>
    <row r="32" spans="2:17" s="18" customFormat="1" ht="18" customHeight="1">
      <c r="C32" s="367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3:17" s="18" customFormat="1" ht="18" customHeight="1">
      <c r="C33" s="563" t="s">
        <v>274</v>
      </c>
      <c r="D33" s="563"/>
      <c r="E33" s="94"/>
      <c r="F33" s="94"/>
      <c r="G33" s="94"/>
      <c r="H33" s="94"/>
      <c r="I33" s="94"/>
      <c r="J33" s="94"/>
      <c r="K33" s="94"/>
      <c r="L33" s="94"/>
      <c r="M33" s="563" t="s">
        <v>324</v>
      </c>
      <c r="N33" s="563"/>
      <c r="O33" s="563"/>
      <c r="P33" s="563"/>
      <c r="Q33" s="563"/>
    </row>
    <row r="34" spans="3:17" s="18" customFormat="1" ht="18" customHeight="1">
      <c r="C34" s="367" t="s">
        <v>325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3:17" s="18" customFormat="1" ht="18" customHeight="1">
      <c r="C35" s="367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3:17" s="18" customFormat="1"/>
  </sheetData>
  <sheetProtection password="9216" sheet="1" objects="1" scenarios="1" selectLockedCells="1" selectUnlockedCells="1"/>
  <customSheetViews>
    <customSheetView guid="{7EB9028C-C1C3-4BCC-8803-2457D6816300}" showGridLines="0" showRowCol="0">
      <pageMargins left="0.5" right="0.43" top="0.62" bottom="0.53" header="0.3" footer="0.3"/>
      <pageSetup paperSize="9" orientation="portrait" horizontalDpi="300" verticalDpi="300" r:id="rId1"/>
    </customSheetView>
  </customSheetViews>
  <mergeCells count="24">
    <mergeCell ref="C33:D33"/>
    <mergeCell ref="M33:Q33"/>
    <mergeCell ref="C18:Q18"/>
    <mergeCell ref="C19:Q19"/>
    <mergeCell ref="C20:Q20"/>
    <mergeCell ref="C21:Q21"/>
    <mergeCell ref="C22:Q22"/>
    <mergeCell ref="C23:Q23"/>
    <mergeCell ref="C24:Q24"/>
    <mergeCell ref="C25:Q25"/>
    <mergeCell ref="C26:Q26"/>
    <mergeCell ref="C27:Q27"/>
    <mergeCell ref="C28:Q28"/>
    <mergeCell ref="C17:Q17"/>
    <mergeCell ref="C2:D2"/>
    <mergeCell ref="J3:Q3"/>
    <mergeCell ref="J4:Q4"/>
    <mergeCell ref="J5:Q5"/>
    <mergeCell ref="C3:H3"/>
    <mergeCell ref="J6:Q6"/>
    <mergeCell ref="J7:Q7"/>
    <mergeCell ref="F10:Q12"/>
    <mergeCell ref="B14:Q14"/>
    <mergeCell ref="C16:Q16"/>
  </mergeCells>
  <pageMargins left="0.5" right="0.43" top="0.62" bottom="0.53" header="0.3" footer="0.3"/>
  <pageSetup paperSize="9" orientation="portrait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35"/>
  <sheetViews>
    <sheetView showGridLines="0" showRowColHeaders="0" workbookViewId="0">
      <selection activeCell="P7" sqref="P7"/>
    </sheetView>
  </sheetViews>
  <sheetFormatPr defaultRowHeight="15"/>
  <cols>
    <col min="1" max="1" width="4.42578125" customWidth="1"/>
    <col min="2" max="2" width="5.5703125" customWidth="1"/>
    <col min="3" max="3" width="27.140625" customWidth="1"/>
    <col min="4" max="4" width="13.28515625" customWidth="1"/>
    <col min="5" max="9" width="7.140625" customWidth="1"/>
    <col min="10" max="10" width="14.140625" customWidth="1"/>
  </cols>
  <sheetData>
    <row r="2" spans="2:10" ht="18">
      <c r="B2" s="441" t="str">
        <f>'Speed Post Account'!B2</f>
        <v>SSC Public Examinations March/April,2015</v>
      </c>
      <c r="C2" s="441"/>
      <c r="D2" s="441"/>
      <c r="E2" s="441"/>
      <c r="F2" s="441"/>
      <c r="G2" s="441"/>
      <c r="H2" s="441"/>
      <c r="I2" s="441"/>
      <c r="J2" s="441"/>
    </row>
    <row r="3" spans="2:10" ht="15.75">
      <c r="B3" s="564" t="s">
        <v>284</v>
      </c>
      <c r="C3" s="564"/>
      <c r="D3" s="564"/>
      <c r="E3" s="564"/>
      <c r="F3" s="564"/>
      <c r="G3" s="564"/>
      <c r="H3" s="564"/>
      <c r="I3" s="564"/>
      <c r="J3" s="564"/>
    </row>
    <row r="4" spans="2:10" ht="18">
      <c r="B4" s="15"/>
      <c r="C4" s="67" t="str">
        <f>'[1]Proforma VI'!C6</f>
        <v>Centre No and Name:</v>
      </c>
      <c r="D4" s="237" t="str">
        <f>'Speed Post Account'!E4</f>
        <v>Z P H School, xxxxxxx</v>
      </c>
      <c r="E4" s="15"/>
      <c r="F4" s="15"/>
      <c r="G4" s="15"/>
      <c r="H4" s="15"/>
      <c r="I4" s="15"/>
      <c r="J4" s="15"/>
    </row>
    <row r="5" spans="2:10" ht="18.75" thickBot="1">
      <c r="B5" s="15"/>
      <c r="C5" s="67" t="str">
        <f>'[1]Proforma V'!C7</f>
        <v>District Code &amp; Name:</v>
      </c>
      <c r="D5" s="237" t="str">
        <f>'Speed Post Account'!E5</f>
        <v>13 - Kurnool</v>
      </c>
      <c r="E5" s="15"/>
      <c r="F5" s="15"/>
      <c r="G5" s="15"/>
      <c r="H5" s="15"/>
      <c r="I5" s="15"/>
      <c r="J5" s="15"/>
    </row>
    <row r="6" spans="2:10" ht="39" thickBot="1">
      <c r="B6" s="331" t="s">
        <v>108</v>
      </c>
      <c r="C6" s="332" t="s">
        <v>265</v>
      </c>
      <c r="D6" s="332" t="s">
        <v>266</v>
      </c>
      <c r="E6" s="332" t="s">
        <v>285</v>
      </c>
      <c r="F6" s="332" t="s">
        <v>286</v>
      </c>
      <c r="G6" s="332" t="s">
        <v>87</v>
      </c>
      <c r="H6" s="332" t="s">
        <v>269</v>
      </c>
      <c r="I6" s="332" t="s">
        <v>100</v>
      </c>
      <c r="J6" s="333" t="s">
        <v>270</v>
      </c>
    </row>
    <row r="7" spans="2:10" s="15" customFormat="1" ht="29.25" customHeight="1">
      <c r="B7" s="339">
        <v>1</v>
      </c>
      <c r="C7" s="340" t="str">
        <f>Remuneration!C7</f>
        <v>Sri. S.Ranganna</v>
      </c>
      <c r="D7" s="341" t="str">
        <f>Remuneration!D7</f>
        <v>Chief Superintendent</v>
      </c>
      <c r="E7" s="341"/>
      <c r="F7" s="341"/>
      <c r="G7" s="341">
        <f>E7+F7</f>
        <v>0</v>
      </c>
      <c r="H7" s="341"/>
      <c r="I7" s="341">
        <f>G7-H7</f>
        <v>0</v>
      </c>
      <c r="J7" s="342"/>
    </row>
    <row r="8" spans="2:10" s="15" customFormat="1" ht="33" customHeight="1">
      <c r="B8" s="343">
        <v>2</v>
      </c>
      <c r="C8" s="340" t="str">
        <f>Remuneration!C8</f>
        <v>Sri. H.Subba Rao</v>
      </c>
      <c r="D8" s="341" t="str">
        <f>Remuneration!D8</f>
        <v>Departmental Officer</v>
      </c>
      <c r="E8" s="344"/>
      <c r="F8" s="344"/>
      <c r="G8" s="344">
        <f t="shared" ref="G8:G25" si="0">E8+F8</f>
        <v>0</v>
      </c>
      <c r="H8" s="344"/>
      <c r="I8" s="344">
        <f t="shared" ref="I8:I25" si="1">G8-H8</f>
        <v>0</v>
      </c>
      <c r="J8" s="345"/>
    </row>
    <row r="9" spans="2:10" s="15" customFormat="1" ht="20.100000000000001" customHeight="1">
      <c r="B9" s="343">
        <v>3</v>
      </c>
      <c r="C9" s="340" t="str">
        <f>Remuneration!C9</f>
        <v>*****</v>
      </c>
      <c r="D9" s="341" t="str">
        <f>Remuneration!D9</f>
        <v>Invigilator</v>
      </c>
      <c r="E9" s="344"/>
      <c r="F9" s="344"/>
      <c r="G9" s="344">
        <f t="shared" si="0"/>
        <v>0</v>
      </c>
      <c r="H9" s="344"/>
      <c r="I9" s="344">
        <f t="shared" si="1"/>
        <v>0</v>
      </c>
      <c r="J9" s="345"/>
    </row>
    <row r="10" spans="2:10" s="15" customFormat="1" ht="20.100000000000001" customHeight="1">
      <c r="B10" s="343">
        <v>4</v>
      </c>
      <c r="C10" s="340" t="str">
        <f>Remuneration!C10</f>
        <v>*****</v>
      </c>
      <c r="D10" s="341" t="str">
        <f>Remuneration!D10</f>
        <v>Invigilator</v>
      </c>
      <c r="E10" s="344"/>
      <c r="F10" s="344"/>
      <c r="G10" s="344">
        <f t="shared" si="0"/>
        <v>0</v>
      </c>
      <c r="H10" s="344"/>
      <c r="I10" s="344">
        <f t="shared" si="1"/>
        <v>0</v>
      </c>
      <c r="J10" s="345"/>
    </row>
    <row r="11" spans="2:10" s="15" customFormat="1" ht="20.100000000000001" customHeight="1">
      <c r="B11" s="343">
        <v>5</v>
      </c>
      <c r="C11" s="340" t="str">
        <f>Remuneration!C11</f>
        <v>*****</v>
      </c>
      <c r="D11" s="341" t="str">
        <f>Remuneration!D11</f>
        <v>Invigilator</v>
      </c>
      <c r="E11" s="344"/>
      <c r="F11" s="344"/>
      <c r="G11" s="344">
        <f t="shared" si="0"/>
        <v>0</v>
      </c>
      <c r="H11" s="344"/>
      <c r="I11" s="344">
        <f t="shared" si="1"/>
        <v>0</v>
      </c>
      <c r="J11" s="345"/>
    </row>
    <row r="12" spans="2:10" s="15" customFormat="1" ht="20.100000000000001" customHeight="1">
      <c r="B12" s="343">
        <v>6</v>
      </c>
      <c r="C12" s="340" t="str">
        <f>Remuneration!C12</f>
        <v>*****</v>
      </c>
      <c r="D12" s="341" t="str">
        <f>Remuneration!D12</f>
        <v>Invigilator</v>
      </c>
      <c r="E12" s="344"/>
      <c r="F12" s="344"/>
      <c r="G12" s="344">
        <f t="shared" si="0"/>
        <v>0</v>
      </c>
      <c r="H12" s="344"/>
      <c r="I12" s="344">
        <f t="shared" si="1"/>
        <v>0</v>
      </c>
      <c r="J12" s="345"/>
    </row>
    <row r="13" spans="2:10" s="15" customFormat="1" ht="20.100000000000001" customHeight="1">
      <c r="B13" s="343">
        <v>7</v>
      </c>
      <c r="C13" s="340" t="str">
        <f>Remuneration!C13</f>
        <v>*****</v>
      </c>
      <c r="D13" s="341" t="str">
        <f>Remuneration!D13</f>
        <v>Invigilator</v>
      </c>
      <c r="E13" s="344"/>
      <c r="F13" s="344"/>
      <c r="G13" s="344">
        <f t="shared" si="0"/>
        <v>0</v>
      </c>
      <c r="H13" s="344"/>
      <c r="I13" s="344">
        <f t="shared" si="1"/>
        <v>0</v>
      </c>
      <c r="J13" s="345"/>
    </row>
    <row r="14" spans="2:10" s="15" customFormat="1" ht="20.100000000000001" customHeight="1">
      <c r="B14" s="343">
        <v>8</v>
      </c>
      <c r="C14" s="340" t="str">
        <f>Remuneration!C14</f>
        <v>*****</v>
      </c>
      <c r="D14" s="341" t="str">
        <f>Remuneration!D14</f>
        <v>Invigilator</v>
      </c>
      <c r="E14" s="344"/>
      <c r="F14" s="344"/>
      <c r="G14" s="344">
        <f t="shared" si="0"/>
        <v>0</v>
      </c>
      <c r="H14" s="344"/>
      <c r="I14" s="344">
        <f t="shared" si="1"/>
        <v>0</v>
      </c>
      <c r="J14" s="345"/>
    </row>
    <row r="15" spans="2:10" s="15" customFormat="1" ht="20.100000000000001" customHeight="1">
      <c r="B15" s="343">
        <v>9</v>
      </c>
      <c r="C15" s="340" t="str">
        <f>Remuneration!C15</f>
        <v>*****</v>
      </c>
      <c r="D15" s="341" t="str">
        <f>Remuneration!D15</f>
        <v>Invigilator</v>
      </c>
      <c r="E15" s="344"/>
      <c r="F15" s="344"/>
      <c r="G15" s="344">
        <f t="shared" si="0"/>
        <v>0</v>
      </c>
      <c r="H15" s="344"/>
      <c r="I15" s="344">
        <f t="shared" si="1"/>
        <v>0</v>
      </c>
      <c r="J15" s="345"/>
    </row>
    <row r="16" spans="2:10" s="15" customFormat="1" ht="20.100000000000001" customHeight="1">
      <c r="B16" s="343">
        <v>10</v>
      </c>
      <c r="C16" s="340" t="str">
        <f>Remuneration!C16</f>
        <v>*****</v>
      </c>
      <c r="D16" s="341" t="str">
        <f>Remuneration!D16</f>
        <v>Invigilator</v>
      </c>
      <c r="E16" s="344"/>
      <c r="F16" s="344"/>
      <c r="G16" s="344">
        <f t="shared" si="0"/>
        <v>0</v>
      </c>
      <c r="H16" s="344"/>
      <c r="I16" s="344">
        <f t="shared" si="1"/>
        <v>0</v>
      </c>
      <c r="J16" s="345"/>
    </row>
    <row r="17" spans="2:10" s="15" customFormat="1" ht="20.100000000000001" customHeight="1">
      <c r="B17" s="343">
        <v>11</v>
      </c>
      <c r="C17" s="340" t="str">
        <f>Remuneration!C17</f>
        <v>*****</v>
      </c>
      <c r="D17" s="341" t="str">
        <f>Remuneration!D17</f>
        <v>Invigilator</v>
      </c>
      <c r="E17" s="344"/>
      <c r="F17" s="344"/>
      <c r="G17" s="344">
        <f t="shared" si="0"/>
        <v>0</v>
      </c>
      <c r="H17" s="344"/>
      <c r="I17" s="344">
        <f t="shared" si="1"/>
        <v>0</v>
      </c>
      <c r="J17" s="345"/>
    </row>
    <row r="18" spans="2:10" s="15" customFormat="1" ht="20.100000000000001" customHeight="1">
      <c r="B18" s="343">
        <v>12</v>
      </c>
      <c r="C18" s="340" t="str">
        <f>Remuneration!C18</f>
        <v>*****</v>
      </c>
      <c r="D18" s="341" t="str">
        <f>Remuneration!D18</f>
        <v>Invigilator</v>
      </c>
      <c r="E18" s="344"/>
      <c r="F18" s="344"/>
      <c r="G18" s="344">
        <f t="shared" si="0"/>
        <v>0</v>
      </c>
      <c r="H18" s="344"/>
      <c r="I18" s="344">
        <f t="shared" si="1"/>
        <v>0</v>
      </c>
      <c r="J18" s="345"/>
    </row>
    <row r="19" spans="2:10" s="15" customFormat="1" ht="20.100000000000001" customHeight="1">
      <c r="B19" s="343">
        <v>13</v>
      </c>
      <c r="C19" s="340" t="str">
        <f>Remuneration!C19</f>
        <v>*****</v>
      </c>
      <c r="D19" s="341" t="str">
        <f>Remuneration!D19</f>
        <v>Invigilator</v>
      </c>
      <c r="E19" s="344"/>
      <c r="F19" s="344"/>
      <c r="G19" s="344">
        <f t="shared" si="0"/>
        <v>0</v>
      </c>
      <c r="H19" s="344"/>
      <c r="I19" s="344">
        <f t="shared" si="1"/>
        <v>0</v>
      </c>
      <c r="J19" s="345"/>
    </row>
    <row r="20" spans="2:10" s="15" customFormat="1" ht="20.100000000000001" customHeight="1">
      <c r="B20" s="343">
        <v>14</v>
      </c>
      <c r="C20" s="340" t="str">
        <f>Remuneration!C20</f>
        <v>*****</v>
      </c>
      <c r="D20" s="341" t="str">
        <f>Remuneration!D20</f>
        <v>Invigilator</v>
      </c>
      <c r="E20" s="344"/>
      <c r="F20" s="344"/>
      <c r="G20" s="344">
        <f t="shared" si="0"/>
        <v>0</v>
      </c>
      <c r="H20" s="344"/>
      <c r="I20" s="344">
        <f t="shared" si="1"/>
        <v>0</v>
      </c>
      <c r="J20" s="345"/>
    </row>
    <row r="21" spans="2:10" s="15" customFormat="1" ht="20.100000000000001" customHeight="1">
      <c r="B21" s="343">
        <v>15</v>
      </c>
      <c r="C21" s="340" t="str">
        <f>Remuneration!C21</f>
        <v>*****</v>
      </c>
      <c r="D21" s="341" t="str">
        <f>Remuneration!D21</f>
        <v>Invigilator</v>
      </c>
      <c r="E21" s="344"/>
      <c r="F21" s="344"/>
      <c r="G21" s="344">
        <f t="shared" si="0"/>
        <v>0</v>
      </c>
      <c r="H21" s="344"/>
      <c r="I21" s="344">
        <f t="shared" si="1"/>
        <v>0</v>
      </c>
      <c r="J21" s="345"/>
    </row>
    <row r="22" spans="2:10" s="15" customFormat="1" ht="20.100000000000001" customHeight="1">
      <c r="B22" s="343">
        <v>16</v>
      </c>
      <c r="C22" s="340" t="str">
        <f>Remuneration!C22</f>
        <v>*****</v>
      </c>
      <c r="D22" s="341" t="str">
        <f>Remuneration!D22</f>
        <v>Jr. Asst.</v>
      </c>
      <c r="E22" s="344"/>
      <c r="F22" s="344"/>
      <c r="G22" s="344">
        <f t="shared" si="0"/>
        <v>0</v>
      </c>
      <c r="H22" s="344"/>
      <c r="I22" s="344">
        <f t="shared" si="1"/>
        <v>0</v>
      </c>
      <c r="J22" s="345"/>
    </row>
    <row r="23" spans="2:10" s="15" customFormat="1" ht="20.100000000000001" customHeight="1">
      <c r="B23" s="343">
        <v>17</v>
      </c>
      <c r="C23" s="340" t="str">
        <f>Remuneration!C23</f>
        <v>*****</v>
      </c>
      <c r="D23" s="341" t="str">
        <f>Remuneration!D23</f>
        <v>Attender</v>
      </c>
      <c r="E23" s="344"/>
      <c r="F23" s="344"/>
      <c r="G23" s="344">
        <f t="shared" si="0"/>
        <v>0</v>
      </c>
      <c r="H23" s="344"/>
      <c r="I23" s="344">
        <f t="shared" si="1"/>
        <v>0</v>
      </c>
      <c r="J23" s="345"/>
    </row>
    <row r="24" spans="2:10" s="15" customFormat="1" ht="20.100000000000001" customHeight="1">
      <c r="B24" s="343">
        <v>18</v>
      </c>
      <c r="C24" s="340" t="str">
        <f>Remuneration!C24</f>
        <v>*****</v>
      </c>
      <c r="D24" s="341" t="str">
        <f>Remuneration!D24</f>
        <v>Sweeper</v>
      </c>
      <c r="E24" s="344"/>
      <c r="F24" s="344"/>
      <c r="G24" s="344">
        <f t="shared" si="0"/>
        <v>0</v>
      </c>
      <c r="H24" s="344"/>
      <c r="I24" s="344">
        <f t="shared" si="1"/>
        <v>0</v>
      </c>
      <c r="J24" s="345"/>
    </row>
    <row r="25" spans="2:10" s="15" customFormat="1" ht="20.100000000000001" customHeight="1">
      <c r="B25" s="343">
        <v>19</v>
      </c>
      <c r="C25" s="340" t="str">
        <f>Remuneration!C25</f>
        <v>*****</v>
      </c>
      <c r="D25" s="341" t="str">
        <f>Remuneration!D25</f>
        <v>Waterman</v>
      </c>
      <c r="E25" s="344"/>
      <c r="F25" s="344"/>
      <c r="G25" s="344">
        <f t="shared" si="0"/>
        <v>0</v>
      </c>
      <c r="H25" s="344"/>
      <c r="I25" s="344">
        <f t="shared" si="1"/>
        <v>0</v>
      </c>
      <c r="J25" s="345"/>
    </row>
    <row r="26" spans="2:10" s="15" customFormat="1" ht="20.100000000000001" customHeight="1">
      <c r="B26" s="343">
        <v>20</v>
      </c>
      <c r="C26" s="340">
        <f>Remuneration!C26</f>
        <v>0</v>
      </c>
      <c r="D26" s="341">
        <f>Remuneration!D26</f>
        <v>0</v>
      </c>
      <c r="E26" s="344"/>
      <c r="F26" s="344"/>
      <c r="G26" s="344">
        <f>E26+F26</f>
        <v>0</v>
      </c>
      <c r="H26" s="344"/>
      <c r="I26" s="344">
        <f>G26-H26</f>
        <v>0</v>
      </c>
      <c r="J26" s="345"/>
    </row>
    <row r="27" spans="2:10" s="15" customFormat="1" ht="20.100000000000001" customHeight="1" thickBot="1">
      <c r="B27" s="346">
        <v>21</v>
      </c>
      <c r="C27" s="340">
        <f>Remuneration!C27</f>
        <v>0</v>
      </c>
      <c r="D27" s="341">
        <f>Remuneration!D27</f>
        <v>0</v>
      </c>
      <c r="E27" s="347"/>
      <c r="F27" s="347"/>
      <c r="G27" s="347"/>
      <c r="H27" s="347"/>
      <c r="I27" s="347"/>
      <c r="J27" s="348"/>
    </row>
    <row r="28" spans="2:10" ht="16.5" thickBot="1">
      <c r="B28" s="334"/>
      <c r="C28" s="335"/>
      <c r="D28" s="336" t="s">
        <v>271</v>
      </c>
      <c r="E28" s="337"/>
      <c r="F28" s="337"/>
      <c r="G28" s="337">
        <f>SUM(G7:G26)</f>
        <v>0</v>
      </c>
      <c r="H28" s="337">
        <f>SUM(H7:H26)</f>
        <v>0</v>
      </c>
      <c r="I28" s="337">
        <f>SUM(I7:I26)</f>
        <v>0</v>
      </c>
      <c r="J28" s="338"/>
    </row>
    <row r="29" spans="2:10" ht="27" customHeight="1"/>
    <row r="30" spans="2:10" ht="15.75">
      <c r="B30" s="350"/>
      <c r="C30" s="351" t="str">
        <f>CONCATENATE("Rs: ",H28,"                 ")</f>
        <v xml:space="preserve">Rs: 0                 </v>
      </c>
      <c r="D30" s="349" t="s">
        <v>287</v>
      </c>
      <c r="E30" s="350"/>
      <c r="F30" s="350"/>
      <c r="G30" s="350"/>
      <c r="H30" s="350"/>
      <c r="I30" s="350"/>
      <c r="J30" s="350"/>
    </row>
    <row r="31" spans="2:10" ht="15.75">
      <c r="B31" s="350"/>
      <c r="C31" s="349" t="s">
        <v>273</v>
      </c>
      <c r="D31" s="350"/>
      <c r="E31" s="350"/>
      <c r="F31" s="350"/>
      <c r="G31" s="350"/>
      <c r="H31" s="350"/>
      <c r="I31" s="350"/>
      <c r="J31" s="350"/>
    </row>
    <row r="32" spans="2:10" ht="18" customHeight="1">
      <c r="B32" s="350"/>
      <c r="C32" s="350"/>
      <c r="D32" s="350"/>
      <c r="E32" s="350"/>
      <c r="F32" s="350"/>
      <c r="G32" s="350"/>
      <c r="H32" s="350"/>
      <c r="I32" s="350"/>
      <c r="J32" s="350"/>
    </row>
    <row r="33" spans="2:10" ht="15.75">
      <c r="B33" s="352" t="s">
        <v>274</v>
      </c>
      <c r="C33" s="94"/>
      <c r="D33" s="115" t="str">
        <f>'Speed Post Account'!B35</f>
        <v>Signature of the Dept. Officer</v>
      </c>
      <c r="E33" s="94"/>
      <c r="F33" s="94"/>
      <c r="G33" s="94"/>
      <c r="H33" s="94"/>
      <c r="I33" s="94"/>
      <c r="J33" s="273" t="str">
        <f>'Speed Post Account'!H35</f>
        <v>Signature of the Chief Superintendent</v>
      </c>
    </row>
    <row r="34" spans="2:10" ht="19.5" customHeight="1">
      <c r="B34" s="352" t="s">
        <v>73</v>
      </c>
      <c r="C34" s="353"/>
      <c r="D34" s="565" t="str">
        <f>Remuneration!D34</f>
        <v>Sri. H.Subba Rao</v>
      </c>
      <c r="E34" s="565"/>
      <c r="F34" s="565"/>
      <c r="G34" s="353"/>
      <c r="H34" s="565" t="str">
        <f>Remuneration!H34</f>
        <v>Sri. S.Ranganna</v>
      </c>
      <c r="I34" s="565"/>
      <c r="J34" s="565"/>
    </row>
    <row r="35" spans="2:10" ht="29.25" customHeight="1">
      <c r="B35" s="242"/>
      <c r="C35" s="244"/>
      <c r="D35" s="274"/>
      <c r="E35" s="274"/>
      <c r="F35" s="274"/>
      <c r="G35" s="244"/>
      <c r="H35" s="274"/>
      <c r="I35" s="274"/>
      <c r="J35" s="274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P7" sqref="P7"/>
      <pageMargins left="0.4" right="0.14000000000000001" top="0.75" bottom="0.75" header="0.3" footer="0.3"/>
      <pageSetup paperSize="9" orientation="portrait" horizontalDpi="300" verticalDpi="300" r:id="rId1"/>
    </customSheetView>
  </customSheetViews>
  <mergeCells count="4">
    <mergeCell ref="B2:J2"/>
    <mergeCell ref="B3:J3"/>
    <mergeCell ref="D34:F34"/>
    <mergeCell ref="H34:J34"/>
  </mergeCells>
  <conditionalFormatting sqref="B7:J28">
    <cfRule type="cellIs" dxfId="0" priority="1" stopIfTrue="1" operator="equal">
      <formula>0</formula>
    </cfRule>
  </conditionalFormatting>
  <pageMargins left="0.4" right="0.14000000000000001" top="0.75" bottom="0.75" header="0.3" footer="0.3"/>
  <pageSetup paperSize="9" orientation="portrait" horizontalDpi="300" verticalDpi="30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34"/>
  <sheetViews>
    <sheetView showGridLines="0" showRowColHeaders="0" workbookViewId="0">
      <selection activeCell="P3" sqref="P3"/>
    </sheetView>
  </sheetViews>
  <sheetFormatPr defaultRowHeight="15"/>
  <cols>
    <col min="1" max="1" width="5.42578125" customWidth="1"/>
    <col min="2" max="2" width="10" customWidth="1"/>
    <col min="3" max="3" width="8.28515625" customWidth="1"/>
    <col min="5" max="5" width="6.85546875" customWidth="1"/>
    <col min="6" max="6" width="11.28515625" customWidth="1"/>
    <col min="7" max="7" width="7" customWidth="1"/>
    <col min="9" max="9" width="12.85546875" customWidth="1"/>
  </cols>
  <sheetData>
    <row r="2" spans="2:11" ht="20.25">
      <c r="B2" s="179"/>
      <c r="C2" s="179"/>
      <c r="D2" s="179"/>
      <c r="E2" s="568" t="s">
        <v>288</v>
      </c>
      <c r="F2" s="568"/>
      <c r="G2" s="568"/>
      <c r="H2" s="568"/>
      <c r="I2" s="179"/>
      <c r="J2" s="179"/>
      <c r="K2" s="179"/>
    </row>
    <row r="3" spans="2:11" ht="15.75">
      <c r="B3" s="358"/>
      <c r="C3" s="179"/>
      <c r="D3" s="179"/>
      <c r="E3" s="179"/>
      <c r="F3" s="179"/>
      <c r="G3" s="179"/>
      <c r="H3" s="179"/>
      <c r="I3" s="179"/>
      <c r="J3" s="179"/>
      <c r="K3" s="179"/>
    </row>
    <row r="4" spans="2:11" ht="131.25" customHeight="1">
      <c r="B4" s="569" t="str">
        <f>CONCATENATE("                               Mr/Mrs_ _ _ _ _ _ _ _ _ _ _ _ _ _ _ _ _ _ _ _ _ _ _ _ working at _ _ _ _ _ _ _ _ _ _ _ _ _  School, _ _ _ _ _ _ _ _ _ _ _ _ _ _ _ _ _ _ _ _ _ _ has attended the invigilation duty of ",DATA!F5," at Center No : ",DATA!F7,", ",DATA!F6,", from _ _ _ _ _ _  to _ _ _ _ _ _ ( _ _  days ) during which he/she applied CL for _ _ _days on _ _ _ _ _ _ _ _ _ _ _ _ _ and he/she is relieved on AN of _ _ _ _ _ _ _ ")</f>
        <v xml:space="preserve">                               Mr/Mrs_ _ _ _ _ _ _ _ _ _ _ _ _ _ _ _ _ _ _ _ _ _ _ _ working at _ _ _ _ _ _ _ _ _ _ _ _ _  School, _ _ _ _ _ _ _ _ _ _ _ _ _ _ _ _ _ _ _ _ _ _ has attended the invigilation duty of SSC Public Examinations March/April,2015 at Center No : 2365, Z P H School, xxxxxxx, from _ _ _ _ _ _  to _ _ _ _ _ _ ( _ _  days ) during which he/she applied CL for _ _ _days on _ _ _ _ _ _ _ _ _ _ _ _ _ and he/she is relieved on AN of _ _ _ _ _ _ _ </v>
      </c>
      <c r="C4" s="569"/>
      <c r="D4" s="569"/>
      <c r="E4" s="569"/>
      <c r="F4" s="569"/>
      <c r="G4" s="569"/>
      <c r="H4" s="569"/>
      <c r="I4" s="569"/>
      <c r="J4" s="569"/>
      <c r="K4" s="569"/>
    </row>
    <row r="5" spans="2:11" ht="18.75">
      <c r="B5" s="359"/>
      <c r="C5" s="179"/>
      <c r="D5" s="179"/>
      <c r="E5" s="179"/>
      <c r="F5" s="179"/>
      <c r="G5" s="179"/>
      <c r="H5" s="179"/>
      <c r="I5" s="179"/>
      <c r="J5" s="179"/>
      <c r="K5" s="179"/>
    </row>
    <row r="6" spans="2:11" ht="18.75">
      <c r="B6" s="570" t="s">
        <v>274</v>
      </c>
      <c r="C6" s="570"/>
      <c r="D6" s="179"/>
      <c r="E6" s="179"/>
      <c r="F6" s="179"/>
      <c r="G6" s="179"/>
      <c r="H6" s="179"/>
      <c r="I6" s="179"/>
      <c r="J6" s="179"/>
      <c r="K6" s="179"/>
    </row>
    <row r="7" spans="2:11" ht="18.75">
      <c r="B7" s="359" t="s">
        <v>289</v>
      </c>
      <c r="C7" s="179"/>
      <c r="D7" s="179"/>
      <c r="E7" s="179"/>
      <c r="F7" s="179"/>
      <c r="G7" s="567" t="s">
        <v>296</v>
      </c>
      <c r="H7" s="567"/>
      <c r="I7" s="567"/>
      <c r="J7" s="567"/>
      <c r="K7" s="567"/>
    </row>
    <row r="8" spans="2:11"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2:11"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2:11"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2:11"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2:11"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2:11"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2:11"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2:11">
      <c r="B15" s="179"/>
      <c r="C15" s="179"/>
      <c r="D15" s="179"/>
      <c r="E15" s="179"/>
      <c r="F15" s="179"/>
      <c r="G15" s="179"/>
      <c r="H15" s="179"/>
      <c r="I15" s="179"/>
      <c r="J15" s="179"/>
      <c r="K15" s="179"/>
    </row>
    <row r="21" spans="2:11" ht="20.25">
      <c r="B21" s="179"/>
      <c r="C21" s="179"/>
      <c r="D21" s="179"/>
      <c r="E21" s="568" t="s">
        <v>288</v>
      </c>
      <c r="F21" s="568"/>
      <c r="G21" s="568"/>
      <c r="H21" s="568"/>
      <c r="I21" s="179"/>
      <c r="J21" s="179"/>
      <c r="K21" s="179"/>
    </row>
    <row r="22" spans="2:11" ht="15.75">
      <c r="B22" s="358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2:11" ht="131.25" customHeight="1">
      <c r="B23" s="569" t="str">
        <f>B4</f>
        <v xml:space="preserve">                               Mr/Mrs_ _ _ _ _ _ _ _ _ _ _ _ _ _ _ _ _ _ _ _ _ _ _ _ working at _ _ _ _ _ _ _ _ _ _ _ _ _  School, _ _ _ _ _ _ _ _ _ _ _ _ _ _ _ _ _ _ _ _ _ _ has attended the invigilation duty of SSC Public Examinations March/April,2015 at Center No : 2365, Z P H School, xxxxxxx, from _ _ _ _ _ _  to _ _ _ _ _ _ ( _ _  days ) during which he/she applied CL for _ _ _days on _ _ _ _ _ _ _ _ _ _ _ _ _ and he/she is relieved on AN of _ _ _ _ _ _ _ </v>
      </c>
      <c r="C23" s="569"/>
      <c r="D23" s="569"/>
      <c r="E23" s="569"/>
      <c r="F23" s="569"/>
      <c r="G23" s="569"/>
      <c r="H23" s="569"/>
      <c r="I23" s="569"/>
      <c r="J23" s="569"/>
      <c r="K23" s="569"/>
    </row>
    <row r="24" spans="2:11" ht="15.75">
      <c r="B24" s="360"/>
      <c r="C24" s="354"/>
      <c r="D24" s="354"/>
      <c r="E24" s="354"/>
      <c r="F24" s="354"/>
      <c r="G24" s="354"/>
      <c r="H24" s="354"/>
      <c r="I24" s="354"/>
      <c r="J24" s="354"/>
      <c r="K24" s="354"/>
    </row>
    <row r="25" spans="2:11" ht="15.75">
      <c r="B25" s="566" t="s">
        <v>274</v>
      </c>
      <c r="C25" s="566"/>
      <c r="D25" s="354"/>
      <c r="E25" s="354"/>
      <c r="F25" s="354"/>
      <c r="G25" s="354"/>
      <c r="H25" s="354"/>
      <c r="I25" s="354"/>
      <c r="J25" s="354"/>
      <c r="K25" s="354"/>
    </row>
    <row r="26" spans="2:11" ht="15.75">
      <c r="B26" s="360" t="s">
        <v>289</v>
      </c>
      <c r="C26" s="354"/>
      <c r="D26" s="354"/>
      <c r="E26" s="354"/>
      <c r="F26" s="354"/>
      <c r="G26" s="567" t="s">
        <v>296</v>
      </c>
      <c r="H26" s="567"/>
      <c r="I26" s="567"/>
      <c r="J26" s="567"/>
      <c r="K26" s="567"/>
    </row>
    <row r="27" spans="2:11"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8" spans="2:11"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2:11"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2:11"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2:11"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2:11"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2:11"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2:11"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P3" sqref="P3"/>
      <pageMargins left="0.5" right="0.37" top="0.62" bottom="0.47" header="0.3" footer="0.3"/>
      <pageSetup paperSize="9" orientation="portrait" horizontalDpi="300" verticalDpi="300" r:id="rId1"/>
    </customSheetView>
  </customSheetViews>
  <mergeCells count="8">
    <mergeCell ref="B25:C25"/>
    <mergeCell ref="G26:K26"/>
    <mergeCell ref="E2:H2"/>
    <mergeCell ref="B4:K4"/>
    <mergeCell ref="B6:C6"/>
    <mergeCell ref="G7:K7"/>
    <mergeCell ref="E21:H21"/>
    <mergeCell ref="B23:K23"/>
  </mergeCells>
  <pageMargins left="0.5" right="0.37" top="0.62" bottom="0.47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9"/>
  <sheetViews>
    <sheetView showGridLines="0" showRowColHeaders="0" workbookViewId="0">
      <selection activeCell="I14" sqref="I14"/>
    </sheetView>
  </sheetViews>
  <sheetFormatPr defaultRowHeight="15"/>
  <cols>
    <col min="1" max="1" width="5.140625" customWidth="1"/>
    <col min="2" max="2" width="3.140625" customWidth="1"/>
    <col min="3" max="3" width="46.140625" customWidth="1"/>
    <col min="4" max="4" width="2.42578125" customWidth="1"/>
    <col min="5" max="5" width="43" customWidth="1"/>
  </cols>
  <sheetData>
    <row r="1" spans="2:6" ht="12.75" customHeight="1"/>
    <row r="2" spans="2:6" ht="22.5" customHeight="1">
      <c r="B2" s="426" t="str">
        <f>CONCATENATE(DATA!F5,"  -  Daily Report of The Deparrtmental Officer ")</f>
        <v xml:space="preserve">SSC Public Examinations March/April,2015  -  Daily Report of The Deparrtmental Officer </v>
      </c>
      <c r="C2" s="426"/>
      <c r="D2" s="426"/>
      <c r="E2" s="426"/>
      <c r="F2" s="1"/>
    </row>
    <row r="3" spans="2:6" ht="16.5" customHeight="1">
      <c r="B3" s="427" t="str">
        <f>CONCATENATE(" To be submitted to the Commissioner for Govt.Examinations &amp; Copy to the District Officer, ",DATA!F14)</f>
        <v xml:space="preserve"> To be submitted to the Commissioner for Govt.Examinations &amp; Copy to the District Officer, Kurnool</v>
      </c>
      <c r="C3" s="427"/>
      <c r="D3" s="427"/>
      <c r="E3" s="427"/>
      <c r="F3" s="1"/>
    </row>
    <row r="4" spans="2:6" ht="9.75" customHeight="1">
      <c r="B4" s="425" t="s">
        <v>0</v>
      </c>
      <c r="C4" s="425"/>
      <c r="D4" s="425"/>
      <c r="E4" s="425"/>
      <c r="F4" s="1"/>
    </row>
    <row r="5" spans="2:6">
      <c r="B5" s="58">
        <v>1</v>
      </c>
      <c r="C5" s="59" t="s">
        <v>218</v>
      </c>
      <c r="D5" s="58" t="s">
        <v>1</v>
      </c>
      <c r="E5" s="59" t="str">
        <f>CONCATENATE(DATA!F15," - ",DATA!F14)</f>
        <v>13 - Kurnool</v>
      </c>
      <c r="F5" s="1"/>
    </row>
    <row r="6" spans="2:6">
      <c r="B6" s="58">
        <v>2</v>
      </c>
      <c r="C6" s="59" t="s">
        <v>2</v>
      </c>
      <c r="D6" s="58" t="s">
        <v>1</v>
      </c>
      <c r="E6" s="160"/>
      <c r="F6" s="1"/>
    </row>
    <row r="7" spans="2:6" ht="17.25" customHeight="1">
      <c r="B7" s="58">
        <v>3</v>
      </c>
      <c r="C7" s="59" t="s">
        <v>3</v>
      </c>
      <c r="D7" s="58" t="s">
        <v>1</v>
      </c>
      <c r="E7" s="60" t="str">
        <f>CONCATENATE(DATA!F7," - ",DATA!F6)</f>
        <v>2365 - Z P H School, xxxxxxx</v>
      </c>
      <c r="F7" s="1"/>
    </row>
    <row r="8" spans="2:6" ht="18" customHeight="1">
      <c r="B8" s="423">
        <v>4</v>
      </c>
      <c r="C8" s="424" t="s">
        <v>4</v>
      </c>
      <c r="D8" s="58" t="s">
        <v>1</v>
      </c>
      <c r="E8" s="60" t="str">
        <f>CONCATENATE(DATA!F8,", ",DATA!F9)</f>
        <v>Sri. S.Ranganna, Head Master</v>
      </c>
      <c r="F8" s="1"/>
    </row>
    <row r="9" spans="2:6" ht="18" customHeight="1">
      <c r="B9" s="423"/>
      <c r="C9" s="424"/>
      <c r="D9" s="58"/>
      <c r="E9" s="60" t="str">
        <f>DATA!F10</f>
        <v>Z  P H School, xxxxxxx</v>
      </c>
      <c r="F9" s="1"/>
    </row>
    <row r="10" spans="2:6" ht="18.75" customHeight="1">
      <c r="B10" s="423">
        <v>5</v>
      </c>
      <c r="C10" s="424" t="s">
        <v>5</v>
      </c>
      <c r="D10" s="58" t="s">
        <v>1</v>
      </c>
      <c r="E10" s="60" t="str">
        <f>CONCATENATE(DATA!F11," ,  ",DATA!F12)</f>
        <v>Sri. H.Subba Rao ,  Head Master</v>
      </c>
      <c r="F10" s="1"/>
    </row>
    <row r="11" spans="2:6" ht="18" customHeight="1">
      <c r="B11" s="423"/>
      <c r="C11" s="424"/>
      <c r="D11" s="58"/>
      <c r="E11" s="60" t="str">
        <f>DATA!F13</f>
        <v>Z P H School, xxxxxxx</v>
      </c>
      <c r="F11" s="1"/>
    </row>
    <row r="12" spans="2:6">
      <c r="B12" s="58">
        <v>6</v>
      </c>
      <c r="C12" s="59" t="s">
        <v>6</v>
      </c>
      <c r="D12" s="58" t="s">
        <v>1</v>
      </c>
      <c r="E12" s="59"/>
      <c r="F12" s="1"/>
    </row>
    <row r="13" spans="2:6">
      <c r="B13" s="58">
        <v>7</v>
      </c>
      <c r="C13" s="59" t="s">
        <v>7</v>
      </c>
      <c r="D13" s="58" t="s">
        <v>1</v>
      </c>
      <c r="E13" s="59"/>
      <c r="F13" s="1"/>
    </row>
    <row r="14" spans="2:6" ht="42" customHeight="1">
      <c r="B14" s="118">
        <v>8</v>
      </c>
      <c r="C14" s="60" t="s">
        <v>8</v>
      </c>
      <c r="D14" s="58" t="s">
        <v>1</v>
      </c>
      <c r="E14" s="59"/>
      <c r="F14" s="1"/>
    </row>
    <row r="15" spans="2:6" ht="30.75" customHeight="1">
      <c r="B15" s="118">
        <v>9</v>
      </c>
      <c r="C15" s="60" t="s">
        <v>9</v>
      </c>
      <c r="D15" s="58" t="s">
        <v>1</v>
      </c>
      <c r="E15" s="59"/>
      <c r="F15" s="1"/>
    </row>
    <row r="16" spans="2:6" ht="29.25" customHeight="1">
      <c r="B16" s="118">
        <v>10</v>
      </c>
      <c r="C16" s="60" t="s">
        <v>10</v>
      </c>
      <c r="D16" s="58" t="s">
        <v>1</v>
      </c>
      <c r="E16" s="59"/>
      <c r="F16" s="1"/>
    </row>
    <row r="17" spans="2:6" ht="33" customHeight="1">
      <c r="B17" s="118">
        <v>11</v>
      </c>
      <c r="C17" s="60" t="s">
        <v>11</v>
      </c>
      <c r="D17" s="58" t="s">
        <v>1</v>
      </c>
      <c r="E17" s="59"/>
      <c r="F17" s="1"/>
    </row>
    <row r="18" spans="2:6" ht="19.5" customHeight="1">
      <c r="B18" s="58">
        <v>12</v>
      </c>
      <c r="C18" s="60" t="s">
        <v>12</v>
      </c>
      <c r="D18" s="58" t="s">
        <v>1</v>
      </c>
      <c r="E18" s="59"/>
      <c r="F18" s="1"/>
    </row>
    <row r="19" spans="2:6">
      <c r="B19" s="58">
        <v>13</v>
      </c>
      <c r="C19" s="59" t="s">
        <v>13</v>
      </c>
      <c r="D19" s="58" t="s">
        <v>1</v>
      </c>
      <c r="E19" s="59"/>
      <c r="F19" s="1"/>
    </row>
    <row r="20" spans="2:6">
      <c r="B20" s="58">
        <v>14</v>
      </c>
      <c r="C20" s="59" t="s">
        <v>14</v>
      </c>
      <c r="D20" s="58" t="s">
        <v>1</v>
      </c>
      <c r="E20" s="59"/>
      <c r="F20" s="1"/>
    </row>
    <row r="21" spans="2:6" ht="31.5" customHeight="1">
      <c r="B21" s="118">
        <v>15</v>
      </c>
      <c r="C21" s="60" t="s">
        <v>15</v>
      </c>
      <c r="D21" s="58" t="s">
        <v>1</v>
      </c>
      <c r="E21" s="59"/>
      <c r="F21" s="1"/>
    </row>
    <row r="22" spans="2:6" ht="43.5" customHeight="1">
      <c r="B22" s="118">
        <v>16</v>
      </c>
      <c r="C22" s="60" t="s">
        <v>16</v>
      </c>
      <c r="D22" s="58" t="s">
        <v>1</v>
      </c>
      <c r="E22" s="59"/>
      <c r="F22" s="1"/>
    </row>
    <row r="23" spans="2:6">
      <c r="B23" s="58">
        <v>17</v>
      </c>
      <c r="C23" s="59" t="s">
        <v>17</v>
      </c>
      <c r="D23" s="58" t="s">
        <v>1</v>
      </c>
      <c r="E23" s="59"/>
      <c r="F23" s="1"/>
    </row>
    <row r="24" spans="2:6" ht="15.75" customHeight="1">
      <c r="B24" s="58">
        <v>18</v>
      </c>
      <c r="C24" s="59" t="s">
        <v>18</v>
      </c>
      <c r="D24" s="58" t="s">
        <v>1</v>
      </c>
      <c r="E24" s="59"/>
      <c r="F24" s="1"/>
    </row>
    <row r="25" spans="2:6">
      <c r="B25" s="58">
        <v>19</v>
      </c>
      <c r="C25" s="59" t="s">
        <v>19</v>
      </c>
      <c r="D25" s="58" t="s">
        <v>1</v>
      </c>
      <c r="E25" s="59"/>
      <c r="F25" s="1"/>
    </row>
    <row r="26" spans="2:6">
      <c r="B26" s="58">
        <v>20</v>
      </c>
      <c r="C26" s="59" t="s">
        <v>20</v>
      </c>
      <c r="D26" s="58" t="s">
        <v>1</v>
      </c>
      <c r="E26" s="59"/>
      <c r="F26" s="1"/>
    </row>
    <row r="27" spans="2:6" ht="27.75" customHeight="1">
      <c r="B27" s="58">
        <v>21</v>
      </c>
      <c r="C27" s="60" t="s">
        <v>21</v>
      </c>
      <c r="D27" s="58" t="s">
        <v>1</v>
      </c>
      <c r="E27" s="59"/>
      <c r="F27" s="1"/>
    </row>
    <row r="28" spans="2:6" ht="39" customHeight="1">
      <c r="B28" s="118">
        <v>22</v>
      </c>
      <c r="C28" s="60" t="s">
        <v>22</v>
      </c>
      <c r="D28" s="58" t="s">
        <v>1</v>
      </c>
      <c r="E28" s="59"/>
      <c r="F28" s="1"/>
    </row>
    <row r="29" spans="2:6" ht="32.25" customHeight="1">
      <c r="B29" s="118">
        <v>23</v>
      </c>
      <c r="C29" s="60" t="s">
        <v>23</v>
      </c>
      <c r="D29" s="58" t="s">
        <v>1</v>
      </c>
      <c r="E29" s="59"/>
      <c r="F29" s="1"/>
    </row>
    <row r="30" spans="2:6" ht="56.25" customHeight="1">
      <c r="B30" s="118">
        <v>24</v>
      </c>
      <c r="C30" s="60" t="s">
        <v>24</v>
      </c>
      <c r="D30" s="58" t="s">
        <v>1</v>
      </c>
      <c r="E30" s="59"/>
      <c r="F30" s="1"/>
    </row>
    <row r="31" spans="2:6" ht="41.25" customHeight="1">
      <c r="B31" s="118">
        <v>25</v>
      </c>
      <c r="C31" s="60" t="s">
        <v>25</v>
      </c>
      <c r="D31" s="58" t="s">
        <v>1</v>
      </c>
      <c r="E31" s="59"/>
      <c r="F31" s="1"/>
    </row>
    <row r="32" spans="2:6" ht="33" customHeight="1">
      <c r="B32" s="118">
        <v>26</v>
      </c>
      <c r="C32" s="60" t="s">
        <v>26</v>
      </c>
      <c r="D32" s="58" t="s">
        <v>1</v>
      </c>
      <c r="E32" s="59"/>
      <c r="F32" s="1"/>
    </row>
    <row r="33" spans="2:6" ht="48.75" customHeight="1">
      <c r="B33" s="118">
        <v>27</v>
      </c>
      <c r="C33" s="60" t="s">
        <v>27</v>
      </c>
      <c r="D33" s="58" t="s">
        <v>1</v>
      </c>
      <c r="E33" s="59"/>
      <c r="F33" s="1"/>
    </row>
    <row r="34" spans="2:6">
      <c r="B34" s="58"/>
      <c r="C34" s="59"/>
      <c r="D34" s="58"/>
      <c r="E34" s="58"/>
      <c r="F34" s="1"/>
    </row>
    <row r="35" spans="2:6">
      <c r="B35" s="59" t="s">
        <v>28</v>
      </c>
      <c r="C35" s="61"/>
      <c r="D35" s="58"/>
      <c r="E35" s="58"/>
      <c r="F35" s="1"/>
    </row>
    <row r="36" spans="2:6">
      <c r="B36" s="59" t="s">
        <v>29</v>
      </c>
      <c r="C36" s="61"/>
      <c r="D36" s="58"/>
      <c r="E36" s="58" t="s">
        <v>30</v>
      </c>
      <c r="F36" s="1"/>
    </row>
    <row r="37" spans="2:6">
      <c r="B37" s="161"/>
      <c r="C37" s="161"/>
      <c r="D37" s="161"/>
      <c r="E37" s="161"/>
      <c r="F37" s="1"/>
    </row>
    <row r="38" spans="2:6">
      <c r="B38" s="161"/>
      <c r="C38" s="161"/>
      <c r="D38" s="161"/>
      <c r="E38" s="161"/>
      <c r="F38" s="1"/>
    </row>
    <row r="39" spans="2:6">
      <c r="B39" s="162"/>
      <c r="C39" s="162"/>
      <c r="D39" s="162"/>
      <c r="E39" s="162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I14" sqref="I14"/>
      <pageMargins left="0.5" right="0.62" top="0.28999999999999998" bottom="0.3" header="0.23" footer="0.17"/>
      <pageSetup paperSize="9" scale="90" orientation="portrait" horizontalDpi="300" verticalDpi="300" r:id="rId1"/>
    </customSheetView>
    <customSheetView guid="{7619AA85-228C-4630-A71B-2CC5AF56A092}" showPageBreaks="1" showGridLines="0" showRowCol="0" printArea="1">
      <selection activeCell="I14" sqref="I14"/>
      <pageMargins left="0.5" right="0.62" top="0.28999999999999998" bottom="0.3" header="0.23" footer="0.17"/>
      <pageSetup paperSize="9" scale="90" orientation="portrait" horizontalDpi="300" verticalDpi="300" r:id="rId2"/>
    </customSheetView>
  </customSheetViews>
  <mergeCells count="7">
    <mergeCell ref="B10:B11"/>
    <mergeCell ref="C10:C11"/>
    <mergeCell ref="B4:E4"/>
    <mergeCell ref="B2:E2"/>
    <mergeCell ref="B3:E3"/>
    <mergeCell ref="B8:B9"/>
    <mergeCell ref="C8:C9"/>
  </mergeCells>
  <pageMargins left="0.5" right="0.62" top="0.28999999999999998" bottom="0.3" header="0.23" footer="0.17"/>
  <pageSetup paperSize="9" scale="90" orientation="portrait" horizontalDpi="300" verticalDpi="300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39"/>
  <sheetViews>
    <sheetView showGridLines="0" showRowColHeaders="0" workbookViewId="0"/>
  </sheetViews>
  <sheetFormatPr defaultRowHeight="15"/>
  <cols>
    <col min="1" max="1" width="5.28515625" customWidth="1"/>
    <col min="2" max="5" width="14.5703125" customWidth="1"/>
    <col min="6" max="6" width="16" customWidth="1"/>
    <col min="7" max="7" width="14.5703125" customWidth="1"/>
  </cols>
  <sheetData>
    <row r="2" spans="2:7" ht="21">
      <c r="B2" s="572" t="str">
        <f>'Speed Post Account'!B2</f>
        <v>SSC Public Examinations March/April,2015</v>
      </c>
      <c r="C2" s="572"/>
      <c r="D2" s="572"/>
      <c r="E2" s="572"/>
      <c r="F2" s="572"/>
      <c r="G2" s="572"/>
    </row>
    <row r="3" spans="2:7" ht="18.75">
      <c r="B3" s="573" t="s">
        <v>290</v>
      </c>
      <c r="C3" s="573"/>
      <c r="D3" s="573"/>
      <c r="E3" s="573"/>
      <c r="F3" s="573"/>
      <c r="G3" s="573"/>
    </row>
    <row r="4" spans="2:7" ht="18.75">
      <c r="C4" s="227" t="str">
        <f>'[1]TA&amp;DA'!C4:K4</f>
        <v>Centre No and Name:</v>
      </c>
      <c r="D4" s="99" t="str">
        <f>'Speed Post Account'!E4</f>
        <v>Z P H School, xxxxxxx</v>
      </c>
    </row>
    <row r="5" spans="2:7" ht="18.75">
      <c r="C5" s="227" t="str">
        <f>'[1]TA&amp;DA'!C5:K5</f>
        <v>District Code &amp; Name:</v>
      </c>
      <c r="D5" s="99" t="str">
        <f>'Speed Post Account'!E5</f>
        <v>13 - Kurnool</v>
      </c>
    </row>
    <row r="6" spans="2:7" ht="15.75">
      <c r="B6" s="355"/>
    </row>
    <row r="7" spans="2:7" ht="35.25" customHeight="1">
      <c r="B7" s="571" t="s">
        <v>291</v>
      </c>
      <c r="C7" s="571"/>
      <c r="D7" s="571" t="s">
        <v>292</v>
      </c>
      <c r="E7" s="571"/>
      <c r="F7" s="571" t="s">
        <v>293</v>
      </c>
      <c r="G7" s="571"/>
    </row>
    <row r="8" spans="2:7" ht="22.5" customHeight="1">
      <c r="B8" s="356" t="s">
        <v>294</v>
      </c>
      <c r="C8" s="356" t="s">
        <v>295</v>
      </c>
      <c r="D8" s="356" t="s">
        <v>294</v>
      </c>
      <c r="E8" s="356" t="s">
        <v>295</v>
      </c>
      <c r="F8" s="356" t="s">
        <v>294</v>
      </c>
      <c r="G8" s="356" t="s">
        <v>295</v>
      </c>
    </row>
    <row r="9" spans="2:7">
      <c r="B9" s="571"/>
      <c r="C9" s="571"/>
      <c r="D9" s="571"/>
      <c r="E9" s="571"/>
      <c r="F9" s="571"/>
      <c r="G9" s="571"/>
    </row>
    <row r="10" spans="2:7">
      <c r="B10" s="571"/>
      <c r="C10" s="571"/>
      <c r="D10" s="571"/>
      <c r="E10" s="571"/>
      <c r="F10" s="571"/>
      <c r="G10" s="571"/>
    </row>
    <row r="11" spans="2:7">
      <c r="B11" s="571"/>
      <c r="C11" s="571"/>
      <c r="D11" s="571"/>
      <c r="E11" s="571"/>
      <c r="F11" s="571"/>
      <c r="G11" s="571"/>
    </row>
    <row r="12" spans="2:7" ht="15.75">
      <c r="B12" s="355"/>
    </row>
    <row r="15" spans="2:7">
      <c r="F15" s="267" t="str">
        <f>'Speed Post Account'!H35</f>
        <v>Signature of the Chief Superintendent</v>
      </c>
    </row>
    <row r="26" spans="2:7" ht="21">
      <c r="B26" s="572" t="str">
        <f>B2</f>
        <v>SSC Public Examinations March/April,2015</v>
      </c>
      <c r="C26" s="572"/>
      <c r="D26" s="572"/>
      <c r="E26" s="572"/>
      <c r="F26" s="572"/>
      <c r="G26" s="572"/>
    </row>
    <row r="27" spans="2:7" ht="18.75">
      <c r="B27" s="573" t="s">
        <v>290</v>
      </c>
      <c r="C27" s="573"/>
      <c r="D27" s="573"/>
      <c r="E27" s="573"/>
      <c r="F27" s="573"/>
      <c r="G27" s="573"/>
    </row>
    <row r="28" spans="2:7" ht="18.75">
      <c r="C28" s="227" t="str">
        <f>C4</f>
        <v>Centre No and Name:</v>
      </c>
      <c r="D28" s="357" t="str">
        <f>D4</f>
        <v>Z P H School, xxxxxxx</v>
      </c>
    </row>
    <row r="29" spans="2:7" ht="18.75">
      <c r="C29" s="227" t="str">
        <f>C5</f>
        <v>District Code &amp; Name:</v>
      </c>
      <c r="D29" s="357" t="str">
        <f>D5</f>
        <v>13 - Kurnool</v>
      </c>
    </row>
    <row r="30" spans="2:7" ht="15.75">
      <c r="B30" s="355"/>
    </row>
    <row r="31" spans="2:7" ht="35.25" customHeight="1">
      <c r="B31" s="571" t="s">
        <v>291</v>
      </c>
      <c r="C31" s="571"/>
      <c r="D31" s="571" t="s">
        <v>292</v>
      </c>
      <c r="E31" s="571"/>
      <c r="F31" s="571" t="s">
        <v>293</v>
      </c>
      <c r="G31" s="571"/>
    </row>
    <row r="32" spans="2:7" ht="22.5" customHeight="1">
      <c r="B32" s="356" t="s">
        <v>294</v>
      </c>
      <c r="C32" s="356" t="s">
        <v>295</v>
      </c>
      <c r="D32" s="356" t="s">
        <v>294</v>
      </c>
      <c r="E32" s="356" t="s">
        <v>295</v>
      </c>
      <c r="F32" s="356" t="s">
        <v>294</v>
      </c>
      <c r="G32" s="356" t="s">
        <v>295</v>
      </c>
    </row>
    <row r="33" spans="2:7">
      <c r="B33" s="571"/>
      <c r="C33" s="571"/>
      <c r="D33" s="571"/>
      <c r="E33" s="571"/>
      <c r="F33" s="571"/>
      <c r="G33" s="571"/>
    </row>
    <row r="34" spans="2:7">
      <c r="B34" s="571"/>
      <c r="C34" s="571"/>
      <c r="D34" s="571"/>
      <c r="E34" s="571"/>
      <c r="F34" s="571"/>
      <c r="G34" s="571"/>
    </row>
    <row r="35" spans="2:7">
      <c r="B35" s="571"/>
      <c r="C35" s="571"/>
      <c r="D35" s="571"/>
      <c r="E35" s="571"/>
      <c r="F35" s="571"/>
      <c r="G35" s="571"/>
    </row>
    <row r="39" spans="2:7">
      <c r="F39" s="267" t="str">
        <f>F15</f>
        <v>Signature of the Chief Superintendent</v>
      </c>
    </row>
  </sheetData>
  <sheetProtection password="9216" sheet="1" objects="1" scenarios="1" selectLockedCells="1" selectUnlockedCells="1"/>
  <customSheetViews>
    <customSheetView guid="{7EB9028C-C1C3-4BCC-8803-2457D6816300}" showGridLines="0" showRowCol="0">
      <pageMargins left="0.57999999999999996" right="0.43" top="0.75" bottom="0.75" header="0.3" footer="0.3"/>
      <pageSetup paperSize="9" orientation="portrait" horizontalDpi="300" verticalDpi="300" r:id="rId1"/>
    </customSheetView>
  </customSheetViews>
  <mergeCells count="22">
    <mergeCell ref="E9:E11"/>
    <mergeCell ref="F9:F11"/>
    <mergeCell ref="B33:B35"/>
    <mergeCell ref="C33:C35"/>
    <mergeCell ref="D33:D35"/>
    <mergeCell ref="E33:E35"/>
    <mergeCell ref="F33:F35"/>
    <mergeCell ref="B2:G2"/>
    <mergeCell ref="B3:G3"/>
    <mergeCell ref="B7:C7"/>
    <mergeCell ref="D7:E7"/>
    <mergeCell ref="F7:G7"/>
    <mergeCell ref="G33:G35"/>
    <mergeCell ref="G9:G11"/>
    <mergeCell ref="B26:G26"/>
    <mergeCell ref="B27:G27"/>
    <mergeCell ref="B31:C31"/>
    <mergeCell ref="D31:E31"/>
    <mergeCell ref="F31:G31"/>
    <mergeCell ref="B9:B11"/>
    <mergeCell ref="C9:C11"/>
    <mergeCell ref="D9:D11"/>
  </mergeCells>
  <pageMargins left="0.57999999999999996" right="0.43" top="0.75" bottom="0.75" header="0.3" footer="0.3"/>
  <pageSetup paperSize="9" orientation="portrait" horizontalDpi="300" verticalDpi="30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P33"/>
  <sheetViews>
    <sheetView showGridLines="0" showRowColHeaders="0" workbookViewId="0"/>
  </sheetViews>
  <sheetFormatPr defaultRowHeight="18"/>
  <cols>
    <col min="1" max="9" width="5.7109375" style="100" customWidth="1"/>
    <col min="10" max="10" width="11.7109375" style="100" customWidth="1"/>
    <col min="11" max="16" width="5.7109375" style="100" customWidth="1"/>
    <col min="17" max="16384" width="9.140625" style="100"/>
  </cols>
  <sheetData>
    <row r="2" spans="2:16">
      <c r="G2" s="575"/>
      <c r="H2" s="575"/>
      <c r="I2" s="575"/>
      <c r="J2" s="575"/>
    </row>
    <row r="3" spans="2:16">
      <c r="G3" s="496" t="s">
        <v>297</v>
      </c>
      <c r="H3" s="496"/>
      <c r="I3" s="496"/>
      <c r="J3" s="496"/>
    </row>
    <row r="5" spans="2:16" ht="39.950000000000003" customHeight="1">
      <c r="B5" s="576" t="str">
        <f>CONCATENATE("                            Received Rs: . . . . . . . . . . . . . . . . .  (Rupees. . . . . . . . . . . . . . . . . . . . . . . . . . . . . . . . . . . . . . . . . . . . . . . . . . . . . . . . . . . . . . . . . . . . . .only) from ",'Exams Staff'!E9,",",'Exams Staff'!B5,",  ","towards  ...............    ..........................................................")</f>
        <v xml:space="preserve">                            Received Rs: . . . . . . . . . . . . . . . . .  (Rupees. . . . . . . . . . . . . . . . . . . . . . . . . . . . . . . . . . . . . . . . . . . . . . . . . . . . . . . . . . . . . . . . . . . . . .only) from Chief Superintendent,          Centre No. and Name:  2365 - Z P H School, xxxxxxx,  towards  ...............    ..........................................................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</row>
    <row r="6" spans="2:16" ht="39.950000000000003" customHeight="1"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</row>
    <row r="7" spans="2:16" ht="39.950000000000003" customHeight="1"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</row>
    <row r="9" spans="2:16">
      <c r="B9" s="574" t="s">
        <v>298</v>
      </c>
      <c r="C9" s="574"/>
      <c r="D9" s="574"/>
      <c r="E9" s="574"/>
      <c r="F9" s="574"/>
      <c r="G9" s="574"/>
      <c r="H9" s="574"/>
      <c r="K9" s="362" t="s">
        <v>302</v>
      </c>
      <c r="L9" s="362"/>
      <c r="M9" s="362"/>
      <c r="N9" s="362"/>
      <c r="O9" s="362"/>
      <c r="P9" s="362"/>
    </row>
    <row r="10" spans="2:16">
      <c r="B10" s="574"/>
      <c r="C10" s="574"/>
      <c r="D10" s="574"/>
      <c r="E10" s="574"/>
      <c r="F10" s="574"/>
      <c r="G10" s="574"/>
      <c r="H10" s="574"/>
    </row>
    <row r="11" spans="2:16">
      <c r="B11" s="574"/>
      <c r="C11" s="574"/>
      <c r="D11" s="574"/>
      <c r="E11" s="574"/>
      <c r="F11" s="574"/>
      <c r="G11" s="574"/>
      <c r="H11" s="574"/>
    </row>
    <row r="12" spans="2:16">
      <c r="B12" s="363" t="s">
        <v>300</v>
      </c>
    </row>
    <row r="13" spans="2:16">
      <c r="B13" s="363"/>
    </row>
    <row r="15" spans="2:16">
      <c r="C15" s="100" t="s">
        <v>301</v>
      </c>
    </row>
    <row r="22" spans="2:16" ht="15.75" customHeight="1"/>
    <row r="23" spans="2:16">
      <c r="G23" s="575" t="s">
        <v>297</v>
      </c>
      <c r="H23" s="575"/>
      <c r="I23" s="575"/>
      <c r="J23" s="575"/>
    </row>
    <row r="25" spans="2:16" s="97" customFormat="1" ht="39.950000000000003" customHeight="1">
      <c r="B25" s="577" t="str">
        <f>B5</f>
        <v xml:space="preserve">                            Received Rs: . . . . . . . . . . . . . . . . .  (Rupees. . . . . . . . . . . . . . . . . . . . . . . . . . . . . . . . . . . . . . . . . . . . . . . . . . . . . . . . . . . . . . . . . . . . . .only) from Chief Superintendent,          Centre No. and Name:  2365 - Z P H School, xxxxxxx,  towards  ...............    ..........................................................</v>
      </c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</row>
    <row r="26" spans="2:16" s="97" customFormat="1" ht="39.950000000000003" customHeight="1"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</row>
    <row r="27" spans="2:16" s="97" customFormat="1" ht="39.950000000000003" customHeight="1"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</row>
    <row r="29" spans="2:16">
      <c r="B29" s="574" t="s">
        <v>298</v>
      </c>
      <c r="C29" s="574"/>
      <c r="D29" s="574"/>
      <c r="E29" s="574"/>
      <c r="F29" s="574"/>
      <c r="G29" s="574"/>
      <c r="H29" s="574"/>
      <c r="P29" s="364" t="s">
        <v>299</v>
      </c>
    </row>
    <row r="30" spans="2:16">
      <c r="B30" s="574"/>
      <c r="C30" s="574"/>
      <c r="D30" s="574"/>
      <c r="E30" s="574"/>
      <c r="F30" s="574"/>
      <c r="G30" s="574"/>
      <c r="H30" s="574"/>
    </row>
    <row r="31" spans="2:16">
      <c r="B31" s="574"/>
      <c r="C31" s="574"/>
      <c r="D31" s="574"/>
      <c r="E31" s="574"/>
      <c r="F31" s="574"/>
      <c r="G31" s="574"/>
      <c r="H31" s="574"/>
    </row>
    <row r="32" spans="2:16">
      <c r="B32" s="363" t="s">
        <v>300</v>
      </c>
    </row>
    <row r="33" spans="2:2">
      <c r="B33" s="363"/>
    </row>
  </sheetData>
  <sheetProtection password="9216" sheet="1" objects="1" scenarios="1" selectLockedCells="1" selectUnlockedCells="1"/>
  <customSheetViews>
    <customSheetView guid="{7EB9028C-C1C3-4BCC-8803-2457D6816300}" showGridLines="0" showRowCol="0">
      <pageMargins left="0.49" right="0.35" top="0.67" bottom="0.59" header="0.3" footer="0.3"/>
      <pageSetup paperSize="9" orientation="portrait" horizontalDpi="300" verticalDpi="300" r:id="rId1"/>
    </customSheetView>
  </customSheetViews>
  <mergeCells count="7">
    <mergeCell ref="B29:H31"/>
    <mergeCell ref="G3:J3"/>
    <mergeCell ref="G2:J2"/>
    <mergeCell ref="B5:P7"/>
    <mergeCell ref="B9:H11"/>
    <mergeCell ref="G23:J23"/>
    <mergeCell ref="B25:P27"/>
  </mergeCells>
  <pageMargins left="0.49" right="0.35" top="0.67" bottom="0.59" header="0.3" footer="0.3"/>
  <pageSetup paperSize="9" orientation="portrait" horizontalDpi="300" verticalDpi="30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31"/>
  <sheetViews>
    <sheetView showGridLines="0" showRowColHeaders="0" workbookViewId="0">
      <selection activeCell="I12" sqref="I12"/>
    </sheetView>
  </sheetViews>
  <sheetFormatPr defaultRowHeight="14.25"/>
  <cols>
    <col min="1" max="1" width="3.85546875" style="15" customWidth="1"/>
    <col min="2" max="2" width="5" style="15" customWidth="1"/>
    <col min="3" max="3" width="15.140625" style="15" customWidth="1"/>
    <col min="4" max="4" width="33.5703125" style="15" customWidth="1"/>
    <col min="5" max="5" width="17.28515625" style="15" customWidth="1"/>
    <col min="6" max="6" width="47.85546875" style="15" customWidth="1"/>
    <col min="7" max="7" width="22.28515625" style="15" customWidth="1"/>
    <col min="8" max="16384" width="9.140625" style="15"/>
  </cols>
  <sheetData>
    <row r="2" spans="2:7" ht="22.5">
      <c r="B2" s="580" t="str">
        <f>DATA!F5</f>
        <v>SSC Public Examinations March/April,2015</v>
      </c>
      <c r="C2" s="580"/>
      <c r="D2" s="580"/>
      <c r="E2" s="580"/>
      <c r="F2" s="580"/>
      <c r="G2" s="580"/>
    </row>
    <row r="3" spans="2:7" ht="18">
      <c r="B3" s="578" t="str">
        <f>CONCATENATE(DATA!C6," : ",DATA!F6,",",DATA!C7," : ",DATA!F7)</f>
        <v>Centre Name : Z P H School, xxxxxxx,Centre No. : 2365</v>
      </c>
      <c r="C3" s="578"/>
      <c r="D3" s="578"/>
      <c r="E3" s="578"/>
      <c r="F3" s="578"/>
      <c r="G3" s="578"/>
    </row>
    <row r="4" spans="2:7" ht="20.25">
      <c r="B4" s="579" t="s">
        <v>328</v>
      </c>
      <c r="C4" s="579"/>
      <c r="D4" s="579"/>
      <c r="E4" s="579"/>
      <c r="F4" s="579"/>
      <c r="G4" s="579"/>
    </row>
    <row r="6" spans="2:7" ht="28.5">
      <c r="B6" s="344" t="s">
        <v>283</v>
      </c>
      <c r="C6" s="344" t="s">
        <v>329</v>
      </c>
      <c r="D6" s="344" t="s">
        <v>330</v>
      </c>
      <c r="E6" s="344" t="s">
        <v>331</v>
      </c>
      <c r="F6" s="344" t="s">
        <v>332</v>
      </c>
      <c r="G6" s="344" t="s">
        <v>222</v>
      </c>
    </row>
    <row r="7" spans="2:7">
      <c r="B7" s="372"/>
      <c r="C7" s="372"/>
      <c r="D7" s="372"/>
      <c r="E7" s="372"/>
      <c r="F7" s="372"/>
      <c r="G7" s="372"/>
    </row>
    <row r="8" spans="2:7">
      <c r="B8" s="372"/>
      <c r="C8" s="372"/>
      <c r="D8" s="372"/>
      <c r="E8" s="372"/>
      <c r="F8" s="372"/>
      <c r="G8" s="372"/>
    </row>
    <row r="9" spans="2:7">
      <c r="B9" s="372"/>
      <c r="C9" s="372"/>
      <c r="D9" s="372"/>
      <c r="E9" s="372"/>
      <c r="F9" s="372"/>
      <c r="G9" s="372"/>
    </row>
    <row r="10" spans="2:7">
      <c r="B10" s="372"/>
      <c r="C10" s="372"/>
      <c r="D10" s="372"/>
      <c r="E10" s="372"/>
      <c r="F10" s="372"/>
      <c r="G10" s="372"/>
    </row>
    <row r="11" spans="2:7">
      <c r="B11" s="372"/>
      <c r="C11" s="372"/>
      <c r="D11" s="372"/>
      <c r="E11" s="372"/>
      <c r="F11" s="372"/>
      <c r="G11" s="372"/>
    </row>
    <row r="12" spans="2:7">
      <c r="B12" s="372"/>
      <c r="C12" s="372"/>
      <c r="D12" s="372"/>
      <c r="E12" s="372"/>
      <c r="F12" s="372"/>
      <c r="G12" s="372"/>
    </row>
    <row r="13" spans="2:7">
      <c r="B13" s="372"/>
      <c r="C13" s="372"/>
      <c r="D13" s="372"/>
      <c r="E13" s="372"/>
      <c r="F13" s="372"/>
      <c r="G13" s="372"/>
    </row>
    <row r="14" spans="2:7">
      <c r="B14" s="372"/>
      <c r="C14" s="372"/>
      <c r="D14" s="372"/>
      <c r="E14" s="372"/>
      <c r="F14" s="372"/>
      <c r="G14" s="372"/>
    </row>
    <row r="15" spans="2:7">
      <c r="B15" s="372"/>
      <c r="C15" s="372"/>
      <c r="D15" s="372"/>
      <c r="E15" s="372"/>
      <c r="F15" s="372"/>
      <c r="G15" s="372"/>
    </row>
    <row r="16" spans="2:7">
      <c r="B16" s="372"/>
      <c r="C16" s="372"/>
      <c r="D16" s="372"/>
      <c r="E16" s="372"/>
      <c r="F16" s="372"/>
      <c r="G16" s="372"/>
    </row>
    <row r="17" spans="2:7">
      <c r="B17" s="372"/>
      <c r="C17" s="372"/>
      <c r="D17" s="372"/>
      <c r="E17" s="372"/>
      <c r="F17" s="372"/>
      <c r="G17" s="372"/>
    </row>
    <row r="18" spans="2:7">
      <c r="B18" s="372"/>
      <c r="C18" s="372"/>
      <c r="D18" s="372"/>
      <c r="E18" s="372"/>
      <c r="F18" s="372"/>
      <c r="G18" s="372"/>
    </row>
    <row r="19" spans="2:7">
      <c r="B19" s="372"/>
      <c r="C19" s="372"/>
      <c r="D19" s="372"/>
      <c r="E19" s="372"/>
      <c r="F19" s="372"/>
      <c r="G19" s="372"/>
    </row>
    <row r="20" spans="2:7">
      <c r="B20" s="372"/>
      <c r="C20" s="372"/>
      <c r="D20" s="372"/>
      <c r="E20" s="372"/>
      <c r="F20" s="372"/>
      <c r="G20" s="372"/>
    </row>
    <row r="21" spans="2:7">
      <c r="B21" s="372"/>
      <c r="C21" s="372"/>
      <c r="D21" s="372"/>
      <c r="E21" s="372"/>
      <c r="F21" s="372"/>
      <c r="G21" s="372"/>
    </row>
    <row r="22" spans="2:7">
      <c r="B22" s="372"/>
      <c r="C22" s="372"/>
      <c r="D22" s="372"/>
      <c r="E22" s="372"/>
      <c r="F22" s="372"/>
      <c r="G22" s="372"/>
    </row>
    <row r="23" spans="2:7">
      <c r="B23" s="372"/>
      <c r="C23" s="372"/>
      <c r="D23" s="372"/>
      <c r="E23" s="372"/>
      <c r="F23" s="372"/>
      <c r="G23" s="372"/>
    </row>
    <row r="24" spans="2:7">
      <c r="B24" s="372"/>
      <c r="C24" s="372"/>
      <c r="D24" s="372"/>
      <c r="E24" s="372"/>
      <c r="F24" s="372"/>
      <c r="G24" s="372"/>
    </row>
    <row r="25" spans="2:7">
      <c r="B25" s="372"/>
      <c r="C25" s="372"/>
      <c r="D25" s="372"/>
      <c r="E25" s="372"/>
      <c r="F25" s="372"/>
      <c r="G25" s="372"/>
    </row>
    <row r="26" spans="2:7">
      <c r="B26" s="372"/>
      <c r="C26" s="372"/>
      <c r="D26" s="372"/>
      <c r="E26" s="372"/>
      <c r="F26" s="372"/>
      <c r="G26" s="372"/>
    </row>
    <row r="27" spans="2:7">
      <c r="B27" s="372"/>
      <c r="C27" s="372"/>
      <c r="D27" s="372"/>
      <c r="E27" s="372"/>
      <c r="F27" s="372"/>
      <c r="G27" s="372"/>
    </row>
    <row r="28" spans="2:7">
      <c r="B28" s="372"/>
      <c r="C28" s="372"/>
      <c r="D28" s="372"/>
      <c r="E28" s="372"/>
      <c r="F28" s="372"/>
      <c r="G28" s="372"/>
    </row>
    <row r="29" spans="2:7">
      <c r="B29" s="372"/>
      <c r="C29" s="372"/>
      <c r="D29" s="372"/>
      <c r="E29" s="372"/>
      <c r="F29" s="372"/>
      <c r="G29" s="372"/>
    </row>
    <row r="30" spans="2:7">
      <c r="B30" s="372"/>
      <c r="C30" s="372"/>
      <c r="D30" s="372"/>
      <c r="E30" s="372"/>
      <c r="F30" s="372"/>
      <c r="G30" s="372"/>
    </row>
    <row r="31" spans="2:7">
      <c r="B31" s="372"/>
      <c r="C31" s="372"/>
      <c r="D31" s="372"/>
      <c r="E31" s="372"/>
      <c r="F31" s="372"/>
      <c r="G31" s="372"/>
    </row>
  </sheetData>
  <sheetProtection password="9216" sheet="1" objects="1" scenarios="1" selectLockedCells="1" selectUnlockedCells="1"/>
  <customSheetViews>
    <customSheetView guid="{7EB9028C-C1C3-4BCC-8803-2457D6816300}" showPageBreaks="1" showGridLines="0" showRowCol="0" printArea="1">
      <selection activeCell="I12" sqref="I12"/>
      <pageMargins left="0.19" right="0.18" top="0.47" bottom="0.45" header="0.3" footer="0.3"/>
      <pageSetup paperSize="9" orientation="landscape" horizontalDpi="300" verticalDpi="300" r:id="rId1"/>
    </customSheetView>
  </customSheetViews>
  <mergeCells count="3">
    <mergeCell ref="B3:G3"/>
    <mergeCell ref="B4:G4"/>
    <mergeCell ref="B2:G2"/>
  </mergeCells>
  <pageMargins left="0.19" right="0.18" top="0.47" bottom="0.45" header="0.3" footer="0.3"/>
  <pageSetup paperSize="9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8"/>
  <sheetViews>
    <sheetView showGridLines="0" showRowColHeaders="0" workbookViewId="0">
      <selection activeCell="M11" sqref="M11"/>
    </sheetView>
  </sheetViews>
  <sheetFormatPr defaultRowHeight="15"/>
  <cols>
    <col min="1" max="1" width="5.140625" customWidth="1"/>
    <col min="2" max="2" width="10.140625" customWidth="1"/>
    <col min="3" max="4" width="28.5703125" customWidth="1"/>
    <col min="5" max="5" width="25.7109375" customWidth="1"/>
    <col min="6" max="6" width="8.7109375" customWidth="1"/>
    <col min="7" max="7" width="13.85546875" customWidth="1"/>
    <col min="8" max="8" width="5.140625" customWidth="1"/>
    <col min="9" max="9" width="13.85546875" customWidth="1"/>
    <col min="10" max="10" width="5.5703125" hidden="1" customWidth="1"/>
    <col min="11" max="11" width="9.85546875" hidden="1" customWidth="1"/>
    <col min="12" max="12" width="13.42578125" hidden="1" customWidth="1"/>
    <col min="13" max="13" width="12.7109375" customWidth="1"/>
  </cols>
  <sheetData>
    <row r="2" spans="2:22" ht="20.25">
      <c r="B2" s="431" t="str">
        <f>DATA!F5</f>
        <v>SSC Public Examinations March/April,2015</v>
      </c>
      <c r="C2" s="431"/>
      <c r="D2" s="431"/>
      <c r="E2" s="431"/>
      <c r="F2" s="48"/>
      <c r="G2" s="48"/>
      <c r="H2" s="48"/>
      <c r="I2" s="48"/>
      <c r="J2" s="48"/>
      <c r="K2" s="48"/>
      <c r="L2" s="48"/>
      <c r="M2" s="48"/>
      <c r="N2" s="48"/>
    </row>
    <row r="3" spans="2:22" ht="7.5" customHeight="1">
      <c r="B3" s="119"/>
      <c r="C3" s="119"/>
      <c r="D3" s="119"/>
      <c r="E3" s="119"/>
      <c r="F3" s="48"/>
      <c r="G3" s="48"/>
      <c r="H3" s="48"/>
      <c r="I3" s="48"/>
      <c r="J3" s="48"/>
      <c r="K3" s="48"/>
      <c r="L3" s="48"/>
      <c r="M3" s="48"/>
      <c r="N3" s="48"/>
    </row>
    <row r="4" spans="2:22" ht="18">
      <c r="B4" s="432" t="s">
        <v>31</v>
      </c>
      <c r="C4" s="432"/>
      <c r="D4" s="432"/>
      <c r="E4" s="432"/>
      <c r="F4" s="52"/>
      <c r="G4" s="52"/>
      <c r="H4" s="52"/>
      <c r="I4" s="52"/>
      <c r="J4" s="52"/>
      <c r="K4" s="52"/>
      <c r="L4" s="52"/>
      <c r="M4" s="52"/>
      <c r="N4" s="52"/>
    </row>
    <row r="5" spans="2:22" ht="7.5" customHeight="1">
      <c r="B5" s="120"/>
      <c r="C5" s="120"/>
      <c r="D5" s="120"/>
      <c r="E5" s="120"/>
      <c r="F5" s="52"/>
      <c r="G5" s="52"/>
      <c r="H5" s="52"/>
      <c r="I5" s="52"/>
      <c r="J5" s="52"/>
      <c r="K5" s="52"/>
      <c r="L5" s="52"/>
      <c r="M5" s="52"/>
      <c r="N5" s="52"/>
    </row>
    <row r="6" spans="2:22" ht="21">
      <c r="B6" s="437" t="s">
        <v>199</v>
      </c>
      <c r="C6" s="437"/>
      <c r="D6" s="437"/>
      <c r="E6" s="437"/>
      <c r="F6" s="48"/>
      <c r="G6" s="47"/>
      <c r="H6" s="47"/>
      <c r="I6" s="49"/>
      <c r="J6" s="15"/>
      <c r="K6" s="15"/>
      <c r="L6" s="15"/>
      <c r="M6" s="15"/>
      <c r="N6" s="15"/>
      <c r="S6" s="50"/>
      <c r="T6" s="50"/>
      <c r="U6" s="50"/>
      <c r="V6" s="50"/>
    </row>
    <row r="7" spans="2:22" ht="7.5" customHeight="1">
      <c r="B7" s="121"/>
      <c r="C7" s="121"/>
      <c r="D7" s="121"/>
      <c r="E7" s="121"/>
      <c r="F7" s="48"/>
      <c r="G7" s="120"/>
      <c r="H7" s="120"/>
      <c r="I7" s="49"/>
      <c r="J7" s="15"/>
      <c r="K7" s="15"/>
      <c r="L7" s="15"/>
      <c r="M7" s="15"/>
      <c r="N7" s="15"/>
      <c r="S7" s="50"/>
      <c r="T7" s="50"/>
      <c r="U7" s="50"/>
      <c r="V7" s="50"/>
    </row>
    <row r="8" spans="2:22" ht="18.75">
      <c r="B8" s="436" t="str">
        <f>CONCATENATE(" Centre No. &amp; Name:      ",DATA!F7,"  -  ",DATA!F6)</f>
        <v xml:space="preserve"> Centre No. &amp; Name:      2365  -  Z P H School, xxxxxxx</v>
      </c>
      <c r="C8" s="436"/>
      <c r="D8" s="436"/>
      <c r="E8" s="436"/>
      <c r="F8" s="14"/>
      <c r="G8" s="47"/>
      <c r="H8" s="47"/>
      <c r="I8" s="48"/>
      <c r="J8" s="15"/>
      <c r="K8" s="15"/>
      <c r="L8" s="15"/>
      <c r="M8" s="15"/>
      <c r="N8" s="15"/>
      <c r="S8" s="51"/>
      <c r="T8" s="51"/>
      <c r="U8" s="51"/>
      <c r="V8" s="51"/>
    </row>
    <row r="9" spans="2:22" ht="19.5" thickBot="1">
      <c r="C9" s="2"/>
      <c r="D9" s="2"/>
      <c r="E9" s="2"/>
      <c r="F9" s="2"/>
      <c r="G9" s="2"/>
      <c r="H9" s="2"/>
      <c r="I9" s="2"/>
    </row>
    <row r="10" spans="2:22" ht="25.5" customHeight="1" thickTop="1">
      <c r="B10" s="433" t="s">
        <v>185</v>
      </c>
      <c r="C10" s="434"/>
      <c r="D10" s="434"/>
      <c r="E10" s="435"/>
    </row>
    <row r="11" spans="2:22" ht="31.5" customHeight="1">
      <c r="B11" s="146" t="s">
        <v>164</v>
      </c>
      <c r="C11" s="53" t="s">
        <v>85</v>
      </c>
      <c r="D11" s="53" t="s">
        <v>86</v>
      </c>
      <c r="E11" s="54" t="s">
        <v>87</v>
      </c>
    </row>
    <row r="12" spans="2:22" ht="20.100000000000001" customHeight="1">
      <c r="B12" s="148">
        <v>1</v>
      </c>
      <c r="C12" s="149">
        <f>DATA!F18</f>
        <v>1305000201</v>
      </c>
      <c r="D12" s="150">
        <f>C12+J12</f>
        <v>1305000218</v>
      </c>
      <c r="E12" s="151">
        <f>IF(DATA!S8=0,"",DATA!S8)</f>
        <v>18</v>
      </c>
      <c r="J12">
        <f>IF(K12=0,"",K12)</f>
        <v>17</v>
      </c>
      <c r="K12">
        <f>IF(0&lt;L12,L12,0)</f>
        <v>17</v>
      </c>
      <c r="L12">
        <f>DATA!S8-1</f>
        <v>17</v>
      </c>
    </row>
    <row r="13" spans="2:22" ht="20.100000000000001" customHeight="1">
      <c r="B13" s="152">
        <v>2</v>
      </c>
      <c r="C13" s="153">
        <f t="shared" ref="C13:C26" si="0">IF(J13="","",D12+1)</f>
        <v>1305000219</v>
      </c>
      <c r="D13" s="154">
        <f>IF(C13="","",C13+I13)</f>
        <v>1305000219</v>
      </c>
      <c r="E13" s="155">
        <f>IF(DATA!S9=0,"",DATA!S9)</f>
        <v>18</v>
      </c>
      <c r="J13">
        <f t="shared" ref="J13:J26" si="1">IF(K13=0,"",K13)</f>
        <v>17</v>
      </c>
      <c r="K13">
        <f t="shared" ref="K13:K26" si="2">IF(0&lt;L13,L13,0)</f>
        <v>17</v>
      </c>
      <c r="L13">
        <f>DATA!S9-1</f>
        <v>17</v>
      </c>
    </row>
    <row r="14" spans="2:22" ht="20.100000000000001" customHeight="1">
      <c r="B14" s="152">
        <v>3</v>
      </c>
      <c r="C14" s="153">
        <f t="shared" si="0"/>
        <v>1305000220</v>
      </c>
      <c r="D14" s="154">
        <f t="shared" ref="D14:D26" si="3">IF(C14="","",C14+I14)</f>
        <v>1305000220</v>
      </c>
      <c r="E14" s="155">
        <f>IF(DATA!S10=0,"",DATA!S10)</f>
        <v>19</v>
      </c>
      <c r="J14">
        <f t="shared" si="1"/>
        <v>18</v>
      </c>
      <c r="K14">
        <f t="shared" si="2"/>
        <v>18</v>
      </c>
      <c r="L14">
        <f>DATA!S10-1</f>
        <v>18</v>
      </c>
    </row>
    <row r="15" spans="2:22" ht="20.100000000000001" customHeight="1">
      <c r="B15" s="152">
        <v>4</v>
      </c>
      <c r="C15" s="153">
        <f t="shared" si="0"/>
        <v>1305000221</v>
      </c>
      <c r="D15" s="154">
        <f t="shared" si="3"/>
        <v>1305000221</v>
      </c>
      <c r="E15" s="155">
        <f>IF(DATA!S11=0,"",DATA!S11)</f>
        <v>18</v>
      </c>
      <c r="J15">
        <f t="shared" si="1"/>
        <v>17</v>
      </c>
      <c r="K15">
        <f t="shared" si="2"/>
        <v>17</v>
      </c>
      <c r="L15">
        <f>DATA!S11-1</f>
        <v>17</v>
      </c>
    </row>
    <row r="16" spans="2:22" ht="20.100000000000001" customHeight="1">
      <c r="B16" s="152">
        <v>5</v>
      </c>
      <c r="C16" s="153">
        <f t="shared" si="0"/>
        <v>1305000222</v>
      </c>
      <c r="D16" s="154">
        <f t="shared" si="3"/>
        <v>1305000222</v>
      </c>
      <c r="E16" s="155">
        <f>IF(DATA!S12=0,"",DATA!S12)</f>
        <v>19</v>
      </c>
      <c r="J16">
        <f t="shared" si="1"/>
        <v>18</v>
      </c>
      <c r="K16">
        <f t="shared" si="2"/>
        <v>18</v>
      </c>
      <c r="L16">
        <f>DATA!S12-1</f>
        <v>18</v>
      </c>
    </row>
    <row r="17" spans="2:12" ht="20.100000000000001" customHeight="1">
      <c r="B17" s="152">
        <v>6</v>
      </c>
      <c r="C17" s="153">
        <f t="shared" si="0"/>
        <v>1305000223</v>
      </c>
      <c r="D17" s="154">
        <f t="shared" si="3"/>
        <v>1305000223</v>
      </c>
      <c r="E17" s="155">
        <f>IF(DATA!S13=0,"",DATA!S13)</f>
        <v>18</v>
      </c>
      <c r="J17">
        <f t="shared" si="1"/>
        <v>17</v>
      </c>
      <c r="K17">
        <f t="shared" si="2"/>
        <v>17</v>
      </c>
      <c r="L17">
        <f>DATA!S13-1</f>
        <v>17</v>
      </c>
    </row>
    <row r="18" spans="2:12" ht="20.100000000000001" customHeight="1">
      <c r="B18" s="152">
        <v>7</v>
      </c>
      <c r="C18" s="153">
        <f t="shared" si="0"/>
        <v>1305000224</v>
      </c>
      <c r="D18" s="154">
        <f t="shared" si="3"/>
        <v>1305000224</v>
      </c>
      <c r="E18" s="155">
        <f>IF(DATA!S14=0,"",DATA!S14)</f>
        <v>20</v>
      </c>
      <c r="J18">
        <f t="shared" si="1"/>
        <v>19</v>
      </c>
      <c r="K18">
        <f t="shared" si="2"/>
        <v>19</v>
      </c>
      <c r="L18">
        <f>DATA!S14-1</f>
        <v>19</v>
      </c>
    </row>
    <row r="19" spans="2:12" ht="20.100000000000001" customHeight="1">
      <c r="B19" s="152">
        <v>8</v>
      </c>
      <c r="C19" s="153" t="str">
        <f t="shared" si="0"/>
        <v/>
      </c>
      <c r="D19" s="154" t="str">
        <f t="shared" si="3"/>
        <v/>
      </c>
      <c r="E19" s="155" t="str">
        <f>IF(DATA!S15=0,"",DATA!S15)</f>
        <v/>
      </c>
      <c r="J19" t="str">
        <f t="shared" si="1"/>
        <v/>
      </c>
      <c r="K19">
        <f t="shared" si="2"/>
        <v>0</v>
      </c>
      <c r="L19">
        <f>DATA!S15-1</f>
        <v>-1</v>
      </c>
    </row>
    <row r="20" spans="2:12" ht="20.100000000000001" customHeight="1">
      <c r="B20" s="152">
        <v>9</v>
      </c>
      <c r="C20" s="153" t="str">
        <f t="shared" si="0"/>
        <v/>
      </c>
      <c r="D20" s="154" t="str">
        <f t="shared" si="3"/>
        <v/>
      </c>
      <c r="E20" s="155" t="str">
        <f>IF(DATA!S16=0,"",DATA!S16)</f>
        <v/>
      </c>
      <c r="J20" t="str">
        <f t="shared" si="1"/>
        <v/>
      </c>
      <c r="K20">
        <f t="shared" si="2"/>
        <v>0</v>
      </c>
      <c r="L20">
        <f>DATA!S16-1</f>
        <v>-1</v>
      </c>
    </row>
    <row r="21" spans="2:12" ht="20.100000000000001" customHeight="1">
      <c r="B21" s="152">
        <v>10</v>
      </c>
      <c r="C21" s="153" t="str">
        <f t="shared" si="0"/>
        <v/>
      </c>
      <c r="D21" s="154" t="str">
        <f t="shared" si="3"/>
        <v/>
      </c>
      <c r="E21" s="155" t="str">
        <f>IF(DATA!S17=0,"",DATA!S17)</f>
        <v/>
      </c>
      <c r="J21" t="str">
        <f t="shared" si="1"/>
        <v/>
      </c>
      <c r="K21">
        <f t="shared" si="2"/>
        <v>0</v>
      </c>
      <c r="L21">
        <f>DATA!S17-1</f>
        <v>-1</v>
      </c>
    </row>
    <row r="22" spans="2:12" ht="20.100000000000001" customHeight="1">
      <c r="B22" s="152">
        <v>11</v>
      </c>
      <c r="C22" s="153" t="str">
        <f t="shared" si="0"/>
        <v/>
      </c>
      <c r="D22" s="154" t="str">
        <f t="shared" si="3"/>
        <v/>
      </c>
      <c r="E22" s="155" t="str">
        <f>IF(DATA!S18=0,"",DATA!S18)</f>
        <v/>
      </c>
      <c r="J22" t="str">
        <f t="shared" si="1"/>
        <v/>
      </c>
      <c r="K22">
        <f t="shared" si="2"/>
        <v>0</v>
      </c>
      <c r="L22">
        <f>DATA!S18-1</f>
        <v>-1</v>
      </c>
    </row>
    <row r="23" spans="2:12" ht="20.100000000000001" customHeight="1">
      <c r="B23" s="152">
        <v>12</v>
      </c>
      <c r="C23" s="153" t="str">
        <f t="shared" si="0"/>
        <v/>
      </c>
      <c r="D23" s="154" t="str">
        <f t="shared" si="3"/>
        <v/>
      </c>
      <c r="E23" s="155" t="str">
        <f>IF(DATA!S19=0,"",DATA!S19)</f>
        <v/>
      </c>
      <c r="J23" t="str">
        <f t="shared" si="1"/>
        <v/>
      </c>
      <c r="K23">
        <f t="shared" si="2"/>
        <v>0</v>
      </c>
      <c r="L23">
        <f>DATA!S19-1</f>
        <v>-1</v>
      </c>
    </row>
    <row r="24" spans="2:12" ht="20.100000000000001" customHeight="1">
      <c r="B24" s="152">
        <v>13</v>
      </c>
      <c r="C24" s="153" t="str">
        <f t="shared" si="0"/>
        <v/>
      </c>
      <c r="D24" s="154" t="str">
        <f t="shared" si="3"/>
        <v/>
      </c>
      <c r="E24" s="155" t="str">
        <f>IF(DATA!S20=0,"",DATA!S20)</f>
        <v/>
      </c>
      <c r="J24" t="str">
        <f t="shared" si="1"/>
        <v/>
      </c>
      <c r="K24">
        <f t="shared" si="2"/>
        <v>0</v>
      </c>
      <c r="L24">
        <f>DATA!S20-1</f>
        <v>-1</v>
      </c>
    </row>
    <row r="25" spans="2:12" ht="20.100000000000001" customHeight="1">
      <c r="B25" s="152">
        <v>14</v>
      </c>
      <c r="C25" s="153" t="str">
        <f t="shared" si="0"/>
        <v/>
      </c>
      <c r="D25" s="154" t="str">
        <f t="shared" si="3"/>
        <v/>
      </c>
      <c r="E25" s="155" t="str">
        <f>IF(DATA!S21=0,"",DATA!S21)</f>
        <v/>
      </c>
      <c r="J25" t="str">
        <f t="shared" si="1"/>
        <v/>
      </c>
      <c r="K25">
        <f t="shared" si="2"/>
        <v>0</v>
      </c>
      <c r="L25">
        <f>DATA!S21-1</f>
        <v>-1</v>
      </c>
    </row>
    <row r="26" spans="2:12" ht="20.100000000000001" customHeight="1">
      <c r="B26" s="156">
        <v>15</v>
      </c>
      <c r="C26" s="157" t="str">
        <f t="shared" si="0"/>
        <v/>
      </c>
      <c r="D26" s="158" t="str">
        <f t="shared" si="3"/>
        <v/>
      </c>
      <c r="E26" s="159" t="str">
        <f>IF(DATA!S22=0,"",DATA!S22)</f>
        <v/>
      </c>
      <c r="J26" t="str">
        <f t="shared" si="1"/>
        <v/>
      </c>
      <c r="K26">
        <f t="shared" si="2"/>
        <v>0</v>
      </c>
      <c r="L26">
        <f>DATA!S22-1</f>
        <v>-1</v>
      </c>
    </row>
    <row r="27" spans="2:12" ht="26.25" customHeight="1" thickBot="1">
      <c r="B27" s="428" t="s">
        <v>186</v>
      </c>
      <c r="C27" s="429"/>
      <c r="D27" s="430"/>
      <c r="E27" s="147">
        <f>SUM(E12:E26)</f>
        <v>130</v>
      </c>
    </row>
    <row r="28" spans="2:12" ht="15.75" thickTop="1"/>
  </sheetData>
  <sheetProtection password="9216" sheet="1" objects="1" scenarios="1" selectLockedCells="1" selectUnlockedCells="1"/>
  <customSheetViews>
    <customSheetView guid="{7EB9028C-C1C3-4BCC-8803-2457D6816300}" showGridLines="0" showRowCol="0" hiddenColumns="1">
      <selection activeCell="M11" sqref="M11"/>
      <pageMargins left="0.34" right="0.36" top="0.64" bottom="0.28000000000000003" header="0.53" footer="0.19"/>
      <pageSetup paperSize="9" scale="90" orientation="portrait" horizontalDpi="300" verticalDpi="300" r:id="rId1"/>
    </customSheetView>
    <customSheetView guid="{7619AA85-228C-4630-A71B-2CC5AF56A092}" showPageBreaks="1" showGridLines="0" showRowCol="0" printArea="1" hiddenColumns="1">
      <selection activeCell="O11" sqref="O11"/>
      <pageMargins left="0.3" right="0.3" top="0.36" bottom="0.28000000000000003" header="0.3" footer="0.19"/>
      <pageSetup paperSize="9" scale="90" orientation="portrait" horizontalDpi="300" verticalDpi="300" r:id="rId2"/>
    </customSheetView>
  </customSheetViews>
  <mergeCells count="6">
    <mergeCell ref="B27:D27"/>
    <mergeCell ref="B2:E2"/>
    <mergeCell ref="B4:E4"/>
    <mergeCell ref="B10:E10"/>
    <mergeCell ref="B8:E8"/>
    <mergeCell ref="B6:E6"/>
  </mergeCells>
  <pageMargins left="0.34" right="0.36" top="0.64" bottom="0.28000000000000003" header="0.53" footer="0.19"/>
  <pageSetup paperSize="9" scale="90"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3"/>
  <sheetViews>
    <sheetView showGridLines="0" showRowColHeaders="0" workbookViewId="0">
      <selection activeCell="P1" sqref="P1"/>
    </sheetView>
  </sheetViews>
  <sheetFormatPr defaultRowHeight="15"/>
  <cols>
    <col min="1" max="1" width="3.42578125" customWidth="1"/>
    <col min="2" max="2" width="5.5703125" customWidth="1"/>
    <col min="3" max="3" width="11.85546875" customWidth="1"/>
    <col min="4" max="4" width="8.5703125" customWidth="1"/>
    <col min="5" max="10" width="7.7109375" customWidth="1"/>
    <col min="11" max="11" width="19.42578125" customWidth="1"/>
  </cols>
  <sheetData>
    <row r="2" spans="2:11" ht="18">
      <c r="B2" s="441" t="str">
        <f>DATA!F5</f>
        <v>SSC Public Examinations March/April,2015</v>
      </c>
      <c r="C2" s="441"/>
      <c r="D2" s="441"/>
      <c r="E2" s="441"/>
      <c r="F2" s="441"/>
      <c r="G2" s="441"/>
      <c r="H2" s="441"/>
      <c r="I2" s="441"/>
      <c r="J2" s="441"/>
      <c r="K2" s="441"/>
    </row>
    <row r="3" spans="2:11" ht="15.75">
      <c r="B3" s="442" t="s">
        <v>32</v>
      </c>
      <c r="C3" s="442"/>
      <c r="D3" s="442"/>
      <c r="E3" s="442"/>
      <c r="F3" s="442"/>
      <c r="G3" s="442"/>
      <c r="H3" s="442"/>
      <c r="I3" s="442"/>
      <c r="J3" s="442"/>
      <c r="K3" s="442"/>
    </row>
    <row r="4" spans="2:11" ht="18.75" customHeight="1">
      <c r="B4" s="114"/>
      <c r="C4" s="446" t="s">
        <v>216</v>
      </c>
      <c r="D4" s="446"/>
      <c r="E4" s="446"/>
      <c r="F4" s="97" t="str">
        <f>'DO Dairy'!E7</f>
        <v>2365 - Z P H School, xxxxxxx</v>
      </c>
      <c r="G4" s="15"/>
      <c r="H4" s="15"/>
      <c r="I4" s="15"/>
      <c r="J4" s="15"/>
      <c r="K4" s="15"/>
    </row>
    <row r="5" spans="2:11" ht="18.75" customHeight="1">
      <c r="B5" s="15"/>
      <c r="C5" s="447" t="s">
        <v>218</v>
      </c>
      <c r="D5" s="447"/>
      <c r="E5" s="447"/>
      <c r="F5" s="97" t="str">
        <f>'DO Dairy'!E5</f>
        <v>13 - Kurnool</v>
      </c>
      <c r="G5" s="15"/>
      <c r="H5" s="15"/>
      <c r="I5" s="15"/>
      <c r="J5" s="15"/>
      <c r="K5" s="15"/>
    </row>
    <row r="6" spans="2:11" ht="12.75" customHeight="1">
      <c r="C6" s="113"/>
      <c r="D6" s="113"/>
      <c r="E6" s="113"/>
      <c r="F6" s="112"/>
    </row>
    <row r="7" spans="2:11" ht="18.75" customHeight="1">
      <c r="B7" s="443" t="s">
        <v>33</v>
      </c>
      <c r="C7" s="443" t="s">
        <v>2</v>
      </c>
      <c r="D7" s="443" t="s">
        <v>34</v>
      </c>
      <c r="E7" s="443" t="s">
        <v>35</v>
      </c>
      <c r="F7" s="443"/>
      <c r="G7" s="443" t="s">
        <v>36</v>
      </c>
      <c r="H7" s="443"/>
      <c r="I7" s="443" t="s">
        <v>37</v>
      </c>
      <c r="J7" s="443"/>
      <c r="K7" s="444" t="s">
        <v>165</v>
      </c>
    </row>
    <row r="8" spans="2:11">
      <c r="B8" s="443"/>
      <c r="C8" s="443"/>
      <c r="D8" s="443"/>
      <c r="E8" s="55" t="s">
        <v>38</v>
      </c>
      <c r="F8" s="55" t="s">
        <v>39</v>
      </c>
      <c r="G8" s="55" t="s">
        <v>38</v>
      </c>
      <c r="H8" s="55" t="s">
        <v>39</v>
      </c>
      <c r="I8" s="55" t="s">
        <v>38</v>
      </c>
      <c r="J8" s="55" t="s">
        <v>39</v>
      </c>
      <c r="K8" s="445"/>
    </row>
    <row r="9" spans="2:11" ht="18.95" customHeight="1">
      <c r="B9" s="438">
        <v>1</v>
      </c>
      <c r="C9" s="439">
        <f>DATA!J5</f>
        <v>42089</v>
      </c>
      <c r="D9" s="56" t="s">
        <v>40</v>
      </c>
      <c r="E9" s="56"/>
      <c r="F9" s="56"/>
      <c r="G9" s="56"/>
      <c r="H9" s="56"/>
      <c r="I9" s="56"/>
      <c r="J9" s="56"/>
      <c r="K9" s="438"/>
    </row>
    <row r="10" spans="2:11" ht="18.95" customHeight="1">
      <c r="B10" s="438"/>
      <c r="C10" s="439"/>
      <c r="D10" s="56" t="s">
        <v>41</v>
      </c>
      <c r="E10" s="56"/>
      <c r="F10" s="56"/>
      <c r="G10" s="56"/>
      <c r="H10" s="56"/>
      <c r="I10" s="56"/>
      <c r="J10" s="56"/>
      <c r="K10" s="438"/>
    </row>
    <row r="11" spans="2:11" ht="18.95" customHeight="1">
      <c r="B11" s="438"/>
      <c r="C11" s="439"/>
      <c r="D11" s="56" t="s">
        <v>42</v>
      </c>
      <c r="E11" s="56"/>
      <c r="F11" s="56"/>
      <c r="G11" s="56"/>
      <c r="H11" s="56"/>
      <c r="I11" s="56"/>
      <c r="J11" s="56"/>
      <c r="K11" s="438"/>
    </row>
    <row r="12" spans="2:11" ht="18.95" customHeight="1">
      <c r="B12" s="438"/>
      <c r="C12" s="439"/>
      <c r="D12" s="56" t="s">
        <v>43</v>
      </c>
      <c r="E12" s="56"/>
      <c r="F12" s="56"/>
      <c r="G12" s="56"/>
      <c r="H12" s="56"/>
      <c r="I12" s="56"/>
      <c r="J12" s="56"/>
      <c r="K12" s="438"/>
    </row>
    <row r="13" spans="2:11" ht="18.95" customHeight="1">
      <c r="B13" s="438">
        <v>2</v>
      </c>
      <c r="C13" s="439">
        <f>DATA!J6</f>
        <v>42090</v>
      </c>
      <c r="D13" s="56" t="s">
        <v>44</v>
      </c>
      <c r="E13" s="56"/>
      <c r="F13" s="56"/>
      <c r="G13" s="56"/>
      <c r="H13" s="56"/>
      <c r="I13" s="56"/>
      <c r="J13" s="56"/>
      <c r="K13" s="438"/>
    </row>
    <row r="14" spans="2:11" ht="18.95" customHeight="1">
      <c r="B14" s="438"/>
      <c r="C14" s="439"/>
      <c r="D14" s="56" t="s">
        <v>45</v>
      </c>
      <c r="E14" s="56"/>
      <c r="F14" s="56"/>
      <c r="G14" s="56"/>
      <c r="H14" s="56"/>
      <c r="I14" s="56"/>
      <c r="J14" s="56"/>
      <c r="K14" s="438"/>
    </row>
    <row r="15" spans="2:11" ht="18.95" customHeight="1">
      <c r="B15" s="438"/>
      <c r="C15" s="439"/>
      <c r="D15" s="56" t="s">
        <v>46</v>
      </c>
      <c r="E15" s="56"/>
      <c r="F15" s="56"/>
      <c r="G15" s="56"/>
      <c r="H15" s="56"/>
      <c r="I15" s="56"/>
      <c r="J15" s="56"/>
      <c r="K15" s="438"/>
    </row>
    <row r="16" spans="2:11" ht="18.95" customHeight="1">
      <c r="B16" s="438"/>
      <c r="C16" s="439"/>
      <c r="D16" s="56" t="s">
        <v>47</v>
      </c>
      <c r="E16" s="56"/>
      <c r="F16" s="56"/>
      <c r="G16" s="56"/>
      <c r="H16" s="56"/>
      <c r="I16" s="56"/>
      <c r="J16" s="56"/>
      <c r="K16" s="438"/>
    </row>
    <row r="17" spans="2:11" ht="18.95" customHeight="1">
      <c r="B17" s="438"/>
      <c r="C17" s="439"/>
      <c r="D17" s="56">
        <v>23</v>
      </c>
      <c r="E17" s="56"/>
      <c r="F17" s="56"/>
      <c r="G17" s="56"/>
      <c r="H17" s="56"/>
      <c r="I17" s="56"/>
      <c r="J17" s="56"/>
      <c r="K17" s="438"/>
    </row>
    <row r="18" spans="2:11" ht="18.95" customHeight="1">
      <c r="B18" s="438">
        <v>3</v>
      </c>
      <c r="C18" s="439">
        <f>DATA!J7</f>
        <v>42093</v>
      </c>
      <c r="D18" s="56" t="s">
        <v>48</v>
      </c>
      <c r="E18" s="56"/>
      <c r="F18" s="56"/>
      <c r="G18" s="56"/>
      <c r="H18" s="56"/>
      <c r="I18" s="56"/>
      <c r="J18" s="56"/>
      <c r="K18" s="438"/>
    </row>
    <row r="19" spans="2:11" ht="18.95" customHeight="1">
      <c r="B19" s="438"/>
      <c r="C19" s="439"/>
      <c r="D19" s="56" t="s">
        <v>49</v>
      </c>
      <c r="E19" s="56"/>
      <c r="F19" s="56"/>
      <c r="G19" s="56"/>
      <c r="H19" s="56"/>
      <c r="I19" s="56"/>
      <c r="J19" s="56"/>
      <c r="K19" s="438"/>
    </row>
    <row r="20" spans="2:11" ht="18.95" customHeight="1">
      <c r="B20" s="438">
        <v>4</v>
      </c>
      <c r="C20" s="439">
        <f>DATA!J8</f>
        <v>42094</v>
      </c>
      <c r="D20" s="56" t="s">
        <v>50</v>
      </c>
      <c r="E20" s="56"/>
      <c r="F20" s="56"/>
      <c r="G20" s="56"/>
      <c r="H20" s="56"/>
      <c r="I20" s="56"/>
      <c r="J20" s="56"/>
      <c r="K20" s="438"/>
    </row>
    <row r="21" spans="2:11" ht="18.95" customHeight="1">
      <c r="B21" s="438"/>
      <c r="C21" s="439"/>
      <c r="D21" s="56" t="s">
        <v>51</v>
      </c>
      <c r="E21" s="56"/>
      <c r="F21" s="56"/>
      <c r="G21" s="56"/>
      <c r="H21" s="56"/>
      <c r="I21" s="56"/>
      <c r="J21" s="56"/>
      <c r="K21" s="438"/>
    </row>
    <row r="22" spans="2:11" ht="18.95" customHeight="1">
      <c r="B22" s="438">
        <v>5</v>
      </c>
      <c r="C22" s="439">
        <f>DATA!J9</f>
        <v>42095</v>
      </c>
      <c r="D22" s="56" t="s">
        <v>52</v>
      </c>
      <c r="E22" s="56"/>
      <c r="F22" s="56"/>
      <c r="G22" s="56"/>
      <c r="H22" s="56"/>
      <c r="I22" s="56"/>
      <c r="J22" s="56"/>
      <c r="K22" s="438"/>
    </row>
    <row r="23" spans="2:11" ht="18.95" customHeight="1">
      <c r="B23" s="438"/>
      <c r="C23" s="439"/>
      <c r="D23" s="56" t="s">
        <v>53</v>
      </c>
      <c r="E23" s="56"/>
      <c r="F23" s="56"/>
      <c r="G23" s="56"/>
      <c r="H23" s="56"/>
      <c r="I23" s="56"/>
      <c r="J23" s="56"/>
      <c r="K23" s="438"/>
    </row>
    <row r="24" spans="2:11" ht="18.95" customHeight="1">
      <c r="B24" s="438">
        <v>6</v>
      </c>
      <c r="C24" s="439">
        <f>DATA!J10</f>
        <v>42096</v>
      </c>
      <c r="D24" s="56" t="s">
        <v>54</v>
      </c>
      <c r="E24" s="56"/>
      <c r="F24" s="56"/>
      <c r="G24" s="56"/>
      <c r="H24" s="56"/>
      <c r="I24" s="56"/>
      <c r="J24" s="56"/>
      <c r="K24" s="438"/>
    </row>
    <row r="25" spans="2:11" ht="18.95" customHeight="1">
      <c r="B25" s="438"/>
      <c r="C25" s="439"/>
      <c r="D25" s="56" t="s">
        <v>55</v>
      </c>
      <c r="E25" s="56"/>
      <c r="F25" s="56"/>
      <c r="G25" s="56"/>
      <c r="H25" s="56"/>
      <c r="I25" s="56"/>
      <c r="J25" s="56"/>
      <c r="K25" s="438"/>
    </row>
    <row r="26" spans="2:11" ht="18.95" customHeight="1">
      <c r="B26" s="438">
        <v>7</v>
      </c>
      <c r="C26" s="439">
        <f>DATA!J11</f>
        <v>42098</v>
      </c>
      <c r="D26" s="56" t="s">
        <v>56</v>
      </c>
      <c r="E26" s="56"/>
      <c r="F26" s="56"/>
      <c r="G26" s="56"/>
      <c r="H26" s="56"/>
      <c r="I26" s="56"/>
      <c r="J26" s="56"/>
      <c r="K26" s="438"/>
    </row>
    <row r="27" spans="2:11" ht="18.95" customHeight="1">
      <c r="B27" s="438"/>
      <c r="C27" s="439"/>
      <c r="D27" s="56" t="s">
        <v>57</v>
      </c>
      <c r="E27" s="56"/>
      <c r="F27" s="56"/>
      <c r="G27" s="56"/>
      <c r="H27" s="56"/>
      <c r="I27" s="56"/>
      <c r="J27" s="56"/>
      <c r="K27" s="438"/>
    </row>
    <row r="28" spans="2:11" ht="18.95" customHeight="1">
      <c r="B28" s="438">
        <v>8</v>
      </c>
      <c r="C28" s="439">
        <f>DATA!J12</f>
        <v>42100</v>
      </c>
      <c r="D28" s="56" t="s">
        <v>58</v>
      </c>
      <c r="E28" s="56"/>
      <c r="F28" s="56"/>
      <c r="G28" s="56"/>
      <c r="H28" s="56"/>
      <c r="I28" s="56"/>
      <c r="J28" s="56"/>
      <c r="K28" s="438"/>
    </row>
    <row r="29" spans="2:11" ht="18.95" customHeight="1">
      <c r="B29" s="438"/>
      <c r="C29" s="439"/>
      <c r="D29" s="56" t="s">
        <v>59</v>
      </c>
      <c r="E29" s="56"/>
      <c r="F29" s="56"/>
      <c r="G29" s="56"/>
      <c r="H29" s="56"/>
      <c r="I29" s="56"/>
      <c r="J29" s="56"/>
      <c r="K29" s="438"/>
    </row>
    <row r="30" spans="2:11" ht="18.95" customHeight="1">
      <c r="B30" s="438">
        <v>9</v>
      </c>
      <c r="C30" s="439">
        <f>DATA!J13</f>
        <v>42101</v>
      </c>
      <c r="D30" s="56" t="s">
        <v>60</v>
      </c>
      <c r="E30" s="56"/>
      <c r="F30" s="56"/>
      <c r="G30" s="56"/>
      <c r="H30" s="56"/>
      <c r="I30" s="56"/>
      <c r="J30" s="56"/>
      <c r="K30" s="438"/>
    </row>
    <row r="31" spans="2:11" ht="18.95" customHeight="1">
      <c r="B31" s="438"/>
      <c r="C31" s="439"/>
      <c r="D31" s="56" t="s">
        <v>61</v>
      </c>
      <c r="E31" s="56"/>
      <c r="F31" s="56"/>
      <c r="G31" s="56"/>
      <c r="H31" s="56"/>
      <c r="I31" s="56"/>
      <c r="J31" s="56"/>
      <c r="K31" s="438"/>
    </row>
    <row r="32" spans="2:11" ht="18.95" customHeight="1">
      <c r="B32" s="438">
        <v>10</v>
      </c>
      <c r="C32" s="439">
        <f>DATA!J14</f>
        <v>42102</v>
      </c>
      <c r="D32" s="56" t="s">
        <v>62</v>
      </c>
      <c r="E32" s="56"/>
      <c r="F32" s="56"/>
      <c r="G32" s="56"/>
      <c r="H32" s="56"/>
      <c r="I32" s="56"/>
      <c r="J32" s="56"/>
      <c r="K32" s="438"/>
    </row>
    <row r="33" spans="1:11" ht="18.95" customHeight="1">
      <c r="B33" s="438"/>
      <c r="C33" s="439"/>
      <c r="D33" s="56" t="s">
        <v>63</v>
      </c>
      <c r="E33" s="56"/>
      <c r="F33" s="56"/>
      <c r="G33" s="56"/>
      <c r="H33" s="56"/>
      <c r="I33" s="56"/>
      <c r="J33" s="56"/>
      <c r="K33" s="438"/>
    </row>
    <row r="34" spans="1:11" ht="18.95" customHeight="1">
      <c r="B34" s="438">
        <v>11</v>
      </c>
      <c r="C34" s="439">
        <f>DATA!J15</f>
        <v>42103</v>
      </c>
      <c r="D34" s="56" t="s">
        <v>64</v>
      </c>
      <c r="E34" s="56"/>
      <c r="F34" s="56"/>
      <c r="G34" s="56"/>
      <c r="H34" s="56"/>
      <c r="I34" s="56"/>
      <c r="J34" s="56"/>
      <c r="K34" s="438"/>
    </row>
    <row r="35" spans="1:11" ht="18.95" customHeight="1">
      <c r="B35" s="438"/>
      <c r="C35" s="439"/>
      <c r="D35" s="56" t="s">
        <v>65</v>
      </c>
      <c r="E35" s="56"/>
      <c r="F35" s="56"/>
      <c r="G35" s="56"/>
      <c r="H35" s="56"/>
      <c r="I35" s="56"/>
      <c r="J35" s="56"/>
      <c r="K35" s="438"/>
    </row>
    <row r="36" spans="1:11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 t="s">
        <v>66</v>
      </c>
      <c r="C40" s="15"/>
      <c r="D40" s="15"/>
      <c r="E40" s="15"/>
      <c r="F40" s="15"/>
      <c r="G40" s="15"/>
      <c r="H40" s="15"/>
      <c r="I40" s="15" t="s">
        <v>128</v>
      </c>
      <c r="J40" s="15"/>
      <c r="K40" s="67"/>
    </row>
    <row r="41" spans="1:11">
      <c r="B41" s="57"/>
      <c r="C41" s="440"/>
      <c r="D41" s="440"/>
      <c r="E41" s="440"/>
      <c r="F41" s="57"/>
      <c r="G41" s="57"/>
      <c r="H41" s="57"/>
      <c r="I41" s="440"/>
      <c r="J41" s="440"/>
      <c r="K41" s="440"/>
    </row>
    <row r="42" spans="1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B43" s="15"/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P1" sqref="P1"/>
      <pageMargins left="0.42" right="0.27" top="0.63" bottom="0.44" header="0.43" footer="0.3"/>
      <pageSetup paperSize="9" orientation="portrait" horizontalDpi="300" verticalDpi="300" r:id="rId1"/>
    </customSheetView>
    <customSheetView guid="{7619AA85-228C-4630-A71B-2CC5AF56A092}" showPageBreaks="1" showRowCol="0" printArea="1">
      <selection activeCell="O14" sqref="O14"/>
      <pageMargins left="0.42" right="0.27" top="0.52" bottom="0.44" header="0.3" footer="0.3"/>
      <pageSetup paperSize="9" orientation="portrait" horizontalDpi="300" verticalDpi="300" r:id="rId2"/>
    </customSheetView>
  </customSheetViews>
  <mergeCells count="46">
    <mergeCell ref="B2:K2"/>
    <mergeCell ref="B3:K3"/>
    <mergeCell ref="B7:B8"/>
    <mergeCell ref="C7:C8"/>
    <mergeCell ref="D7:D8"/>
    <mergeCell ref="E7:F7"/>
    <mergeCell ref="G7:H7"/>
    <mergeCell ref="I7:J7"/>
    <mergeCell ref="K7:K8"/>
    <mergeCell ref="C4:E4"/>
    <mergeCell ref="C5:E5"/>
    <mergeCell ref="B9:B12"/>
    <mergeCell ref="C9:C12"/>
    <mergeCell ref="K9:K12"/>
    <mergeCell ref="B13:B17"/>
    <mergeCell ref="C13:C17"/>
    <mergeCell ref="K13:K17"/>
    <mergeCell ref="B18:B19"/>
    <mergeCell ref="C18:C19"/>
    <mergeCell ref="K18:K19"/>
    <mergeCell ref="B20:B21"/>
    <mergeCell ref="C20:C21"/>
    <mergeCell ref="K20:K21"/>
    <mergeCell ref="B22:B23"/>
    <mergeCell ref="C22:C23"/>
    <mergeCell ref="K22:K23"/>
    <mergeCell ref="B24:B25"/>
    <mergeCell ref="C24:C25"/>
    <mergeCell ref="K24:K25"/>
    <mergeCell ref="B26:B27"/>
    <mergeCell ref="C26:C27"/>
    <mergeCell ref="K26:K27"/>
    <mergeCell ref="B28:B29"/>
    <mergeCell ref="C28:C29"/>
    <mergeCell ref="K28:K29"/>
    <mergeCell ref="B30:B31"/>
    <mergeCell ref="C30:C31"/>
    <mergeCell ref="K30:K31"/>
    <mergeCell ref="B32:B33"/>
    <mergeCell ref="C32:C33"/>
    <mergeCell ref="K32:K33"/>
    <mergeCell ref="B34:B35"/>
    <mergeCell ref="C34:C35"/>
    <mergeCell ref="K34:K35"/>
    <mergeCell ref="C41:E41"/>
    <mergeCell ref="I41:K41"/>
  </mergeCells>
  <pageMargins left="0.42" right="0.27" top="0.63" bottom="0.44" header="0.43" footer="0.3"/>
  <pageSetup paperSize="9" orientation="portrait" horizontalDpi="300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5"/>
  <sheetViews>
    <sheetView showGridLines="0" showRowColHeaders="0" workbookViewId="0">
      <selection activeCell="J9" sqref="J9"/>
    </sheetView>
  </sheetViews>
  <sheetFormatPr defaultRowHeight="15"/>
  <cols>
    <col min="1" max="1" width="5" customWidth="1"/>
    <col min="2" max="2" width="4.85546875" customWidth="1"/>
    <col min="3" max="3" width="10.85546875" customWidth="1"/>
    <col min="4" max="4" width="15.5703125" customWidth="1"/>
    <col min="5" max="5" width="14.85546875" customWidth="1"/>
    <col min="6" max="6" width="22.5703125" customWidth="1"/>
    <col min="7" max="7" width="23.42578125" customWidth="1"/>
  </cols>
  <sheetData>
    <row r="2" spans="2:9" ht="22.5" customHeight="1">
      <c r="B2" s="451" t="str">
        <f>DATA!F5</f>
        <v>SSC Public Examinations March/April,2015</v>
      </c>
      <c r="C2" s="451"/>
      <c r="D2" s="451"/>
      <c r="E2" s="451"/>
      <c r="F2" s="451"/>
      <c r="G2" s="451"/>
    </row>
    <row r="3" spans="2:9" ht="22.5" customHeight="1">
      <c r="B3" s="452" t="s">
        <v>219</v>
      </c>
      <c r="C3" s="452"/>
      <c r="D3" s="452"/>
      <c r="E3" s="452"/>
      <c r="F3" s="452"/>
      <c r="G3" s="452"/>
      <c r="I3" s="369"/>
    </row>
    <row r="4" spans="2:9" ht="13.5" customHeight="1">
      <c r="B4" s="122"/>
      <c r="C4" s="122"/>
      <c r="D4" s="122"/>
      <c r="E4" s="122"/>
      <c r="F4" s="122"/>
      <c r="G4" s="122"/>
    </row>
    <row r="5" spans="2:9" s="115" customFormat="1" ht="25.5" customHeight="1">
      <c r="B5" s="455" t="str">
        <f>CONCATENATE("          Centre No. and Name:  ",'DO Dairy'!E7)</f>
        <v xml:space="preserve">          Centre No. and Name:  2365 - Z P H School, xxxxxxx</v>
      </c>
      <c r="C5" s="455"/>
      <c r="D5" s="455"/>
      <c r="E5" s="455"/>
      <c r="F5" s="455"/>
      <c r="G5" s="455"/>
    </row>
    <row r="6" spans="2:9" s="115" customFormat="1" ht="25.5" customHeight="1">
      <c r="B6" s="456" t="str">
        <f>CONCATENATE("           District Code &amp; Name:   ",'DO Dairy'!E5)</f>
        <v xml:space="preserve">           District Code &amp; Name:   13 - Kurnool</v>
      </c>
      <c r="C6" s="456"/>
      <c r="D6" s="456"/>
      <c r="E6" s="456"/>
      <c r="F6" s="456"/>
      <c r="G6" s="456"/>
    </row>
    <row r="7" spans="2:9" s="115" customFormat="1" ht="12.75" customHeight="1" thickBot="1">
      <c r="B7" s="124"/>
      <c r="C7" s="124"/>
      <c r="D7" s="124"/>
      <c r="E7" s="124"/>
      <c r="F7" s="124"/>
      <c r="G7" s="124"/>
    </row>
    <row r="8" spans="2:9" ht="29.25" thickTop="1">
      <c r="B8" s="130" t="s">
        <v>133</v>
      </c>
      <c r="C8" s="453" t="s">
        <v>225</v>
      </c>
      <c r="D8" s="453"/>
      <c r="E8" s="131" t="s">
        <v>220</v>
      </c>
      <c r="F8" s="131" t="s">
        <v>221</v>
      </c>
      <c r="G8" s="132" t="s">
        <v>222</v>
      </c>
    </row>
    <row r="9" spans="2:9" ht="28.5" customHeight="1">
      <c r="B9" s="133">
        <v>1</v>
      </c>
      <c r="C9" s="454" t="str">
        <f>DATA!K19</f>
        <v>Sri. S.Ranganna</v>
      </c>
      <c r="D9" s="454"/>
      <c r="E9" s="134" t="s">
        <v>223</v>
      </c>
      <c r="F9" s="135"/>
      <c r="G9" s="136"/>
    </row>
    <row r="10" spans="2:9" ht="28.5" customHeight="1">
      <c r="B10" s="137">
        <v>2</v>
      </c>
      <c r="C10" s="449" t="str">
        <f>DATA!K20</f>
        <v>Sri. H.Subba Rao</v>
      </c>
      <c r="D10" s="449"/>
      <c r="E10" s="138" t="s">
        <v>224</v>
      </c>
      <c r="F10" s="139"/>
      <c r="G10" s="140"/>
    </row>
    <row r="11" spans="2:9" ht="20.100000000000001" customHeight="1">
      <c r="B11" s="137">
        <v>3</v>
      </c>
      <c r="C11" s="449" t="str">
        <f>DATA!K21</f>
        <v>*****</v>
      </c>
      <c r="D11" s="449"/>
      <c r="E11" s="141" t="str">
        <f>DATA!AE55</f>
        <v>Invigilator</v>
      </c>
      <c r="F11" s="139"/>
      <c r="G11" s="140"/>
    </row>
    <row r="12" spans="2:9" ht="20.100000000000001" customHeight="1">
      <c r="B12" s="137">
        <v>4</v>
      </c>
      <c r="C12" s="449" t="str">
        <f>DATA!K22</f>
        <v>*****</v>
      </c>
      <c r="D12" s="449"/>
      <c r="E12" s="141" t="str">
        <f>DATA!J22</f>
        <v>Invigilator</v>
      </c>
      <c r="F12" s="139"/>
      <c r="G12" s="140"/>
    </row>
    <row r="13" spans="2:9" ht="20.100000000000001" customHeight="1">
      <c r="B13" s="137">
        <v>5</v>
      </c>
      <c r="C13" s="449" t="str">
        <f>DATA!K23</f>
        <v>*****</v>
      </c>
      <c r="D13" s="449"/>
      <c r="E13" s="141" t="str">
        <f>DATA!J23</f>
        <v>Invigilator</v>
      </c>
      <c r="F13" s="139"/>
      <c r="G13" s="140"/>
    </row>
    <row r="14" spans="2:9" ht="20.100000000000001" customHeight="1">
      <c r="B14" s="137">
        <v>6</v>
      </c>
      <c r="C14" s="449" t="str">
        <f>DATA!K24</f>
        <v>*****</v>
      </c>
      <c r="D14" s="449"/>
      <c r="E14" s="141" t="str">
        <f>DATA!J24</f>
        <v>Invigilator</v>
      </c>
      <c r="F14" s="139"/>
      <c r="G14" s="140"/>
    </row>
    <row r="15" spans="2:9" ht="20.100000000000001" customHeight="1">
      <c r="B15" s="137">
        <v>7</v>
      </c>
      <c r="C15" s="449" t="str">
        <f>DATA!K25</f>
        <v>*****</v>
      </c>
      <c r="D15" s="449"/>
      <c r="E15" s="141" t="str">
        <f>DATA!J25</f>
        <v>Invigilator</v>
      </c>
      <c r="F15" s="139"/>
      <c r="G15" s="140"/>
    </row>
    <row r="16" spans="2:9" ht="20.100000000000001" customHeight="1">
      <c r="B16" s="137">
        <v>8</v>
      </c>
      <c r="C16" s="449" t="str">
        <f>DATA!K26</f>
        <v>*****</v>
      </c>
      <c r="D16" s="449"/>
      <c r="E16" s="141" t="str">
        <f>DATA!J26</f>
        <v>Invigilator</v>
      </c>
      <c r="F16" s="139"/>
      <c r="G16" s="140"/>
    </row>
    <row r="17" spans="2:7" ht="20.100000000000001" customHeight="1">
      <c r="B17" s="137">
        <v>9</v>
      </c>
      <c r="C17" s="449" t="str">
        <f>DATA!K27</f>
        <v>*****</v>
      </c>
      <c r="D17" s="449"/>
      <c r="E17" s="141" t="str">
        <f>DATA!J27</f>
        <v>Invigilator</v>
      </c>
      <c r="F17" s="139"/>
      <c r="G17" s="140"/>
    </row>
    <row r="18" spans="2:7" ht="20.100000000000001" customHeight="1">
      <c r="B18" s="137">
        <v>10</v>
      </c>
      <c r="C18" s="449" t="str">
        <f>DATA!K28</f>
        <v>*****</v>
      </c>
      <c r="D18" s="449"/>
      <c r="E18" s="141" t="str">
        <f>DATA!J28</f>
        <v>Invigilator</v>
      </c>
      <c r="F18" s="139"/>
      <c r="G18" s="140"/>
    </row>
    <row r="19" spans="2:7" ht="20.100000000000001" customHeight="1">
      <c r="B19" s="137">
        <v>11</v>
      </c>
      <c r="C19" s="449" t="str">
        <f>DATA!K29</f>
        <v>*****</v>
      </c>
      <c r="D19" s="449"/>
      <c r="E19" s="141" t="str">
        <f>DATA!J29</f>
        <v>Invigilator</v>
      </c>
      <c r="F19" s="139"/>
      <c r="G19" s="140"/>
    </row>
    <row r="20" spans="2:7" ht="20.100000000000001" customHeight="1">
      <c r="B20" s="137">
        <v>12</v>
      </c>
      <c r="C20" s="449" t="str">
        <f>DATA!K30</f>
        <v>*****</v>
      </c>
      <c r="D20" s="449"/>
      <c r="E20" s="141" t="str">
        <f>DATA!J30</f>
        <v>Invigilator</v>
      </c>
      <c r="F20" s="139"/>
      <c r="G20" s="140"/>
    </row>
    <row r="21" spans="2:7" ht="20.100000000000001" customHeight="1">
      <c r="B21" s="137">
        <v>13</v>
      </c>
      <c r="C21" s="449" t="str">
        <f>DATA!K31</f>
        <v>*****</v>
      </c>
      <c r="D21" s="449"/>
      <c r="E21" s="141" t="str">
        <f>DATA!J31</f>
        <v>Invigilator</v>
      </c>
      <c r="F21" s="139"/>
      <c r="G21" s="140"/>
    </row>
    <row r="22" spans="2:7" ht="20.100000000000001" customHeight="1">
      <c r="B22" s="137">
        <v>14</v>
      </c>
      <c r="C22" s="449" t="str">
        <f>DATA!K32</f>
        <v>*****</v>
      </c>
      <c r="D22" s="449"/>
      <c r="E22" s="141" t="str">
        <f>DATA!J32</f>
        <v>Invigilator</v>
      </c>
      <c r="F22" s="139"/>
      <c r="G22" s="140"/>
    </row>
    <row r="23" spans="2:7" ht="20.100000000000001" customHeight="1">
      <c r="B23" s="137">
        <v>15</v>
      </c>
      <c r="C23" s="449" t="str">
        <f>DATA!K33</f>
        <v>*****</v>
      </c>
      <c r="D23" s="449"/>
      <c r="E23" s="141" t="str">
        <f>DATA!J33</f>
        <v>Invigilator</v>
      </c>
      <c r="F23" s="139"/>
      <c r="G23" s="140"/>
    </row>
    <row r="24" spans="2:7" ht="20.100000000000001" customHeight="1">
      <c r="B24" s="137">
        <v>16</v>
      </c>
      <c r="C24" s="449" t="str">
        <f>DATA!K34</f>
        <v>*****</v>
      </c>
      <c r="D24" s="449"/>
      <c r="E24" s="141" t="str">
        <f>DATA!J34</f>
        <v>Jr. Asst.</v>
      </c>
      <c r="F24" s="139"/>
      <c r="G24" s="140"/>
    </row>
    <row r="25" spans="2:7" ht="20.100000000000001" customHeight="1">
      <c r="B25" s="137">
        <v>17</v>
      </c>
      <c r="C25" s="449" t="str">
        <f>DATA!K35</f>
        <v>*****</v>
      </c>
      <c r="D25" s="449"/>
      <c r="E25" s="141" t="str">
        <f>DATA!J35</f>
        <v>Attender</v>
      </c>
      <c r="F25" s="139"/>
      <c r="G25" s="140"/>
    </row>
    <row r="26" spans="2:7" ht="20.100000000000001" customHeight="1">
      <c r="B26" s="137">
        <v>18</v>
      </c>
      <c r="C26" s="449" t="str">
        <f>DATA!K36</f>
        <v>*****</v>
      </c>
      <c r="D26" s="449"/>
      <c r="E26" s="141" t="str">
        <f>DATA!J36</f>
        <v>Sweeper</v>
      </c>
      <c r="F26" s="139"/>
      <c r="G26" s="140"/>
    </row>
    <row r="27" spans="2:7" ht="20.100000000000001" customHeight="1">
      <c r="B27" s="137">
        <v>19</v>
      </c>
      <c r="C27" s="449" t="str">
        <f>DATA!K37</f>
        <v>*****</v>
      </c>
      <c r="D27" s="449"/>
      <c r="E27" s="141" t="str">
        <f>DATA!J37</f>
        <v>Waterman</v>
      </c>
      <c r="F27" s="139"/>
      <c r="G27" s="140"/>
    </row>
    <row r="28" spans="2:7" ht="20.100000000000001" customHeight="1">
      <c r="B28" s="137">
        <v>20</v>
      </c>
      <c r="C28" s="449">
        <f>DATA!K38</f>
        <v>0</v>
      </c>
      <c r="D28" s="449"/>
      <c r="E28" s="141">
        <f>DATA!J38</f>
        <v>0</v>
      </c>
      <c r="F28" s="139"/>
      <c r="G28" s="140"/>
    </row>
    <row r="29" spans="2:7" ht="20.100000000000001" customHeight="1" thickBot="1">
      <c r="B29" s="142">
        <v>21</v>
      </c>
      <c r="C29" s="450">
        <f>DATA!K39</f>
        <v>0</v>
      </c>
      <c r="D29" s="450"/>
      <c r="E29" s="143">
        <f>DATA!J39</f>
        <v>0</v>
      </c>
      <c r="F29" s="144"/>
      <c r="G29" s="145"/>
    </row>
    <row r="30" spans="2:7" ht="15.75" thickTop="1"/>
    <row r="33" spans="2:7">
      <c r="B33" t="s">
        <v>226</v>
      </c>
      <c r="F33" s="448" t="s">
        <v>128</v>
      </c>
      <c r="G33" s="448"/>
    </row>
    <row r="34" spans="2:7">
      <c r="B34" t="s">
        <v>73</v>
      </c>
      <c r="G34" s="117"/>
    </row>
    <row r="35" spans="2:7">
      <c r="G35" s="116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J9" sqref="J9"/>
      <pageMargins left="0.4" right="0.35" top="0.52" bottom="0.59" header="0.3" footer="0.3"/>
      <pageSetup paperSize="9" orientation="portrait" horizontalDpi="300" verticalDpi="300" r:id="rId1"/>
    </customSheetView>
    <customSheetView guid="{7619AA85-228C-4630-A71B-2CC5AF56A092}" showPageBreaks="1" showGridLines="0" showRowCol="0" printArea="1">
      <selection activeCell="K33" sqref="K33"/>
      <pageMargins left="0.4" right="0.35" top="0.52" bottom="0.59" header="0.3" footer="0.3"/>
      <pageSetup paperSize="9" orientation="portrait" horizontalDpi="300" verticalDpi="300" r:id="rId2"/>
    </customSheetView>
  </customSheetViews>
  <mergeCells count="27">
    <mergeCell ref="C17:D17"/>
    <mergeCell ref="B2:G2"/>
    <mergeCell ref="B3:G3"/>
    <mergeCell ref="C8:D8"/>
    <mergeCell ref="C9:D9"/>
    <mergeCell ref="C10:D10"/>
    <mergeCell ref="C11:D11"/>
    <mergeCell ref="B5:G5"/>
    <mergeCell ref="B6:G6"/>
    <mergeCell ref="C12:D12"/>
    <mergeCell ref="C13:D13"/>
    <mergeCell ref="C14:D14"/>
    <mergeCell ref="C15:D15"/>
    <mergeCell ref="C16:D16"/>
    <mergeCell ref="F33:G33"/>
    <mergeCell ref="C18:D18"/>
    <mergeCell ref="C19:D19"/>
    <mergeCell ref="C20:D20"/>
    <mergeCell ref="C21:D21"/>
    <mergeCell ref="C22:D22"/>
    <mergeCell ref="C23:D23"/>
    <mergeCell ref="C29:D29"/>
    <mergeCell ref="C24:D24"/>
    <mergeCell ref="C25:D25"/>
    <mergeCell ref="C26:D26"/>
    <mergeCell ref="C27:D27"/>
    <mergeCell ref="C28:D28"/>
  </mergeCells>
  <pageMargins left="0.4" right="0.35" top="0.52" bottom="0.59" header="0.3" footer="0.3"/>
  <pageSetup paperSize="9" orientation="portrait" horizontalDpi="300" verticalDpi="3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1:X30"/>
  <sheetViews>
    <sheetView showGridLines="0" showRowColHeaders="0" workbookViewId="0">
      <selection activeCell="N3" sqref="N3"/>
    </sheetView>
  </sheetViews>
  <sheetFormatPr defaultRowHeight="15"/>
  <cols>
    <col min="1" max="1" width="4.28515625" customWidth="1"/>
    <col min="2" max="2" width="6.42578125" customWidth="1"/>
    <col min="3" max="3" width="34.42578125" customWidth="1"/>
    <col min="4" max="4" width="20.28515625" customWidth="1"/>
    <col min="5" max="7" width="7.7109375" customWidth="1"/>
    <col min="8" max="8" width="8" customWidth="1"/>
    <col min="9" max="24" width="7.7109375" customWidth="1"/>
  </cols>
  <sheetData>
    <row r="1" spans="2:24" ht="26.25" customHeight="1">
      <c r="B1" s="458" t="str">
        <f>DATA!F5</f>
        <v>SSC Public Examinations March/April,2015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</row>
    <row r="2" spans="2:24" ht="18.75" customHeight="1">
      <c r="B2" s="452" t="str">
        <f>CONCATENATE(" ",DATA!F5)</f>
        <v xml:space="preserve"> SSC Public Examinations March/April,2015</v>
      </c>
      <c r="C2" s="452"/>
      <c r="D2" s="452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2:24" ht="15.75">
      <c r="B3" s="452" t="s">
        <v>276</v>
      </c>
      <c r="C3" s="452"/>
      <c r="D3" s="452"/>
      <c r="E3" s="209"/>
      <c r="F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2:24" ht="18.75" customHeight="1">
      <c r="B4" s="469" t="str">
        <f>CONCATENATE("","Centre No and Name:  ",'DO Dairy'!E7)</f>
        <v>Centre No and Name:  2365 - Z P H School, xxxxxxx</v>
      </c>
      <c r="C4" s="469"/>
      <c r="D4" s="46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2:24" ht="19.5" customHeight="1">
      <c r="B5" s="467" t="str">
        <f>CONCATENATE(" ","District Code &amp; Name: ",'DO Dairy'!E5)</f>
        <v xml:space="preserve"> District Code &amp; Name: 13 - Kurnool</v>
      </c>
      <c r="C5" s="467"/>
      <c r="D5" s="467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2:24" ht="7.5" customHeight="1" thickBot="1">
      <c r="B6" s="468"/>
      <c r="C6" s="468"/>
      <c r="D6" s="468"/>
    </row>
    <row r="7" spans="2:24" ht="19.5" customHeight="1">
      <c r="B7" s="459" t="s">
        <v>108</v>
      </c>
      <c r="C7" s="461" t="s">
        <v>245</v>
      </c>
      <c r="D7" s="463" t="s">
        <v>220</v>
      </c>
      <c r="E7" s="457">
        <f>DATA!J5</f>
        <v>42089</v>
      </c>
      <c r="F7" s="457"/>
      <c r="G7" s="465">
        <f>DATA!J6</f>
        <v>42090</v>
      </c>
      <c r="H7" s="466"/>
      <c r="I7" s="457">
        <f>DATA!J7</f>
        <v>42093</v>
      </c>
      <c r="J7" s="457"/>
      <c r="K7" s="466">
        <f>DATA!J8</f>
        <v>42094</v>
      </c>
      <c r="L7" s="465"/>
      <c r="M7" s="457">
        <f>DATA!J9</f>
        <v>42095</v>
      </c>
      <c r="N7" s="457"/>
      <c r="O7" s="457">
        <f>DATA!J10</f>
        <v>42096</v>
      </c>
      <c r="P7" s="457"/>
      <c r="Q7" s="457">
        <f>DATA!J12</f>
        <v>42100</v>
      </c>
      <c r="R7" s="457"/>
      <c r="S7" s="457">
        <f>DATA!J13</f>
        <v>42101</v>
      </c>
      <c r="T7" s="457"/>
      <c r="U7" s="457">
        <f>DATA!J14</f>
        <v>42102</v>
      </c>
      <c r="V7" s="457"/>
      <c r="W7" s="457">
        <f>DATA!J15</f>
        <v>42103</v>
      </c>
      <c r="X7" s="470"/>
    </row>
    <row r="8" spans="2:24" ht="30.75" customHeight="1">
      <c r="B8" s="460"/>
      <c r="C8" s="462"/>
      <c r="D8" s="464"/>
      <c r="E8" s="189" t="s">
        <v>164</v>
      </c>
      <c r="F8" s="198" t="s">
        <v>244</v>
      </c>
      <c r="G8" s="194" t="s">
        <v>164</v>
      </c>
      <c r="H8" s="205" t="s">
        <v>244</v>
      </c>
      <c r="I8" s="189" t="s">
        <v>164</v>
      </c>
      <c r="J8" s="198" t="s">
        <v>244</v>
      </c>
      <c r="K8" s="189" t="s">
        <v>164</v>
      </c>
      <c r="L8" s="213" t="s">
        <v>244</v>
      </c>
      <c r="M8" s="189" t="s">
        <v>164</v>
      </c>
      <c r="N8" s="198" t="s">
        <v>244</v>
      </c>
      <c r="O8" s="194" t="s">
        <v>164</v>
      </c>
      <c r="P8" s="205" t="s">
        <v>244</v>
      </c>
      <c r="Q8" s="189" t="s">
        <v>164</v>
      </c>
      <c r="R8" s="198" t="s">
        <v>244</v>
      </c>
      <c r="S8" s="194" t="s">
        <v>164</v>
      </c>
      <c r="T8" s="205" t="s">
        <v>244</v>
      </c>
      <c r="U8" s="189" t="s">
        <v>164</v>
      </c>
      <c r="V8" s="198" t="s">
        <v>244</v>
      </c>
      <c r="W8" s="189" t="s">
        <v>164</v>
      </c>
      <c r="X8" s="190" t="s">
        <v>244</v>
      </c>
    </row>
    <row r="9" spans="2:24" ht="21.95" customHeight="1">
      <c r="B9" s="186">
        <v>1</v>
      </c>
      <c r="C9" s="187" t="str">
        <f>DATA!K19</f>
        <v>Sri. S.Ranganna</v>
      </c>
      <c r="D9" s="191" t="str">
        <f>'Exams Staff'!E9</f>
        <v>Chief Superintendent</v>
      </c>
      <c r="E9" s="199"/>
      <c r="F9" s="200"/>
      <c r="G9" s="195"/>
      <c r="H9" s="206"/>
      <c r="I9" s="199"/>
      <c r="J9" s="200"/>
      <c r="K9" s="199"/>
      <c r="L9" s="210"/>
      <c r="M9" s="199"/>
      <c r="N9" s="200"/>
      <c r="O9" s="195"/>
      <c r="P9" s="206"/>
      <c r="Q9" s="199"/>
      <c r="R9" s="200"/>
      <c r="S9" s="195"/>
      <c r="T9" s="206"/>
      <c r="U9" s="199"/>
      <c r="V9" s="200"/>
      <c r="W9" s="199"/>
      <c r="X9" s="188"/>
    </row>
    <row r="10" spans="2:24" ht="21.95" customHeight="1">
      <c r="B10" s="182">
        <v>2</v>
      </c>
      <c r="C10" s="184" t="str">
        <f>DATA!K20</f>
        <v>Sri. H.Subba Rao</v>
      </c>
      <c r="D10" s="192" t="str">
        <f>'Exams Staff'!E10</f>
        <v>Departmental Officer</v>
      </c>
      <c r="E10" s="201"/>
      <c r="F10" s="202"/>
      <c r="G10" s="196"/>
      <c r="H10" s="207"/>
      <c r="I10" s="201"/>
      <c r="J10" s="202"/>
      <c r="K10" s="201"/>
      <c r="L10" s="211"/>
      <c r="M10" s="201"/>
      <c r="N10" s="202"/>
      <c r="O10" s="196"/>
      <c r="P10" s="207"/>
      <c r="Q10" s="201"/>
      <c r="R10" s="202"/>
      <c r="S10" s="196"/>
      <c r="T10" s="207"/>
      <c r="U10" s="201"/>
      <c r="V10" s="202"/>
      <c r="W10" s="201"/>
      <c r="X10" s="180"/>
    </row>
    <row r="11" spans="2:24" ht="21.95" customHeight="1">
      <c r="B11" s="182">
        <v>3</v>
      </c>
      <c r="C11" s="184" t="str">
        <f>DATA!K21</f>
        <v>*****</v>
      </c>
      <c r="D11" s="192" t="str">
        <f>DATA!AE55</f>
        <v>Invigilator</v>
      </c>
      <c r="E11" s="201"/>
      <c r="F11" s="202"/>
      <c r="G11" s="196"/>
      <c r="H11" s="207"/>
      <c r="I11" s="201"/>
      <c r="J11" s="202"/>
      <c r="K11" s="201"/>
      <c r="L11" s="211"/>
      <c r="M11" s="201"/>
      <c r="N11" s="202"/>
      <c r="O11" s="196"/>
      <c r="P11" s="207"/>
      <c r="Q11" s="201"/>
      <c r="R11" s="202"/>
      <c r="S11" s="196"/>
      <c r="T11" s="207"/>
      <c r="U11" s="201"/>
      <c r="V11" s="202"/>
      <c r="W11" s="201"/>
      <c r="X11" s="180"/>
    </row>
    <row r="12" spans="2:24" ht="21.95" customHeight="1">
      <c r="B12" s="182">
        <v>4</v>
      </c>
      <c r="C12" s="184" t="str">
        <f>DATA!K22</f>
        <v>*****</v>
      </c>
      <c r="D12" s="192" t="str">
        <f>DATA!J22</f>
        <v>Invigilator</v>
      </c>
      <c r="E12" s="201"/>
      <c r="F12" s="202"/>
      <c r="G12" s="196"/>
      <c r="H12" s="207"/>
      <c r="I12" s="201"/>
      <c r="J12" s="202"/>
      <c r="K12" s="201"/>
      <c r="L12" s="211"/>
      <c r="M12" s="201"/>
      <c r="N12" s="202"/>
      <c r="O12" s="196"/>
      <c r="P12" s="207"/>
      <c r="Q12" s="201"/>
      <c r="R12" s="202"/>
      <c r="S12" s="196"/>
      <c r="T12" s="207"/>
      <c r="U12" s="201"/>
      <c r="V12" s="202"/>
      <c r="W12" s="201"/>
      <c r="X12" s="180"/>
    </row>
    <row r="13" spans="2:24" ht="21.95" customHeight="1">
      <c r="B13" s="182">
        <v>5</v>
      </c>
      <c r="C13" s="184" t="str">
        <f>DATA!K23</f>
        <v>*****</v>
      </c>
      <c r="D13" s="192" t="str">
        <f>DATA!J23</f>
        <v>Invigilator</v>
      </c>
      <c r="E13" s="201"/>
      <c r="F13" s="202"/>
      <c r="G13" s="196"/>
      <c r="H13" s="207"/>
      <c r="I13" s="201"/>
      <c r="J13" s="202"/>
      <c r="K13" s="201"/>
      <c r="L13" s="211"/>
      <c r="M13" s="201"/>
      <c r="N13" s="202"/>
      <c r="O13" s="196"/>
      <c r="P13" s="207"/>
      <c r="Q13" s="201"/>
      <c r="R13" s="202"/>
      <c r="S13" s="196"/>
      <c r="T13" s="207"/>
      <c r="U13" s="201"/>
      <c r="V13" s="202"/>
      <c r="W13" s="201"/>
      <c r="X13" s="180"/>
    </row>
    <row r="14" spans="2:24" ht="21.95" customHeight="1">
      <c r="B14" s="182">
        <v>6</v>
      </c>
      <c r="C14" s="184" t="str">
        <f>DATA!K24</f>
        <v>*****</v>
      </c>
      <c r="D14" s="192" t="str">
        <f>DATA!J24</f>
        <v>Invigilator</v>
      </c>
      <c r="E14" s="201"/>
      <c r="F14" s="202"/>
      <c r="G14" s="196"/>
      <c r="H14" s="207"/>
      <c r="I14" s="201"/>
      <c r="J14" s="202"/>
      <c r="K14" s="201"/>
      <c r="L14" s="211"/>
      <c r="M14" s="201"/>
      <c r="N14" s="202"/>
      <c r="O14" s="196"/>
      <c r="P14" s="207"/>
      <c r="Q14" s="201"/>
      <c r="R14" s="202"/>
      <c r="S14" s="196"/>
      <c r="T14" s="207"/>
      <c r="U14" s="201"/>
      <c r="V14" s="202"/>
      <c r="W14" s="201"/>
      <c r="X14" s="180"/>
    </row>
    <row r="15" spans="2:24" ht="21.95" customHeight="1">
      <c r="B15" s="182">
        <v>7</v>
      </c>
      <c r="C15" s="184" t="str">
        <f>DATA!K25</f>
        <v>*****</v>
      </c>
      <c r="D15" s="192" t="str">
        <f>DATA!J25</f>
        <v>Invigilator</v>
      </c>
      <c r="E15" s="201"/>
      <c r="F15" s="202"/>
      <c r="G15" s="196"/>
      <c r="H15" s="207"/>
      <c r="I15" s="201"/>
      <c r="J15" s="202"/>
      <c r="K15" s="201"/>
      <c r="L15" s="211"/>
      <c r="M15" s="201"/>
      <c r="N15" s="202"/>
      <c r="O15" s="196"/>
      <c r="P15" s="207"/>
      <c r="Q15" s="201"/>
      <c r="R15" s="202"/>
      <c r="S15" s="196"/>
      <c r="T15" s="207"/>
      <c r="U15" s="201"/>
      <c r="V15" s="202"/>
      <c r="W15" s="201"/>
      <c r="X15" s="180"/>
    </row>
    <row r="16" spans="2:24" ht="21.95" customHeight="1">
      <c r="B16" s="182">
        <v>8</v>
      </c>
      <c r="C16" s="184" t="str">
        <f>DATA!K26</f>
        <v>*****</v>
      </c>
      <c r="D16" s="192" t="str">
        <f>DATA!J26</f>
        <v>Invigilator</v>
      </c>
      <c r="E16" s="201"/>
      <c r="F16" s="202"/>
      <c r="G16" s="196"/>
      <c r="H16" s="207"/>
      <c r="I16" s="201"/>
      <c r="J16" s="202"/>
      <c r="K16" s="201"/>
      <c r="L16" s="211"/>
      <c r="M16" s="201"/>
      <c r="N16" s="202"/>
      <c r="O16" s="196"/>
      <c r="P16" s="207"/>
      <c r="Q16" s="201"/>
      <c r="R16" s="202"/>
      <c r="S16" s="196"/>
      <c r="T16" s="207"/>
      <c r="U16" s="201"/>
      <c r="V16" s="202"/>
      <c r="W16" s="201"/>
      <c r="X16" s="180"/>
    </row>
    <row r="17" spans="2:24" ht="21.95" customHeight="1">
      <c r="B17" s="182">
        <v>9</v>
      </c>
      <c r="C17" s="184" t="str">
        <f>DATA!K27</f>
        <v>*****</v>
      </c>
      <c r="D17" s="192" t="str">
        <f>DATA!J27</f>
        <v>Invigilator</v>
      </c>
      <c r="E17" s="201"/>
      <c r="F17" s="202"/>
      <c r="G17" s="196"/>
      <c r="H17" s="207"/>
      <c r="I17" s="201"/>
      <c r="J17" s="202"/>
      <c r="K17" s="201"/>
      <c r="L17" s="211"/>
      <c r="M17" s="201"/>
      <c r="N17" s="202"/>
      <c r="O17" s="196"/>
      <c r="P17" s="207"/>
      <c r="Q17" s="201"/>
      <c r="R17" s="202"/>
      <c r="S17" s="196"/>
      <c r="T17" s="207"/>
      <c r="U17" s="201"/>
      <c r="V17" s="202"/>
      <c r="W17" s="201"/>
      <c r="X17" s="180"/>
    </row>
    <row r="18" spans="2:24" ht="21.95" customHeight="1">
      <c r="B18" s="182">
        <v>10</v>
      </c>
      <c r="C18" s="184" t="str">
        <f>DATA!K28</f>
        <v>*****</v>
      </c>
      <c r="D18" s="192" t="str">
        <f>DATA!J28</f>
        <v>Invigilator</v>
      </c>
      <c r="E18" s="201"/>
      <c r="F18" s="202"/>
      <c r="G18" s="196"/>
      <c r="H18" s="207"/>
      <c r="I18" s="201"/>
      <c r="J18" s="202"/>
      <c r="K18" s="201"/>
      <c r="L18" s="211"/>
      <c r="M18" s="201"/>
      <c r="N18" s="202"/>
      <c r="O18" s="196"/>
      <c r="P18" s="207"/>
      <c r="Q18" s="201"/>
      <c r="R18" s="202"/>
      <c r="S18" s="196"/>
      <c r="T18" s="207"/>
      <c r="U18" s="201"/>
      <c r="V18" s="202"/>
      <c r="W18" s="201"/>
      <c r="X18" s="180"/>
    </row>
    <row r="19" spans="2:24" ht="21.95" customHeight="1">
      <c r="B19" s="182">
        <v>11</v>
      </c>
      <c r="C19" s="184" t="str">
        <f>DATA!K29</f>
        <v>*****</v>
      </c>
      <c r="D19" s="192" t="str">
        <f>DATA!J29</f>
        <v>Invigilator</v>
      </c>
      <c r="E19" s="201"/>
      <c r="F19" s="202"/>
      <c r="G19" s="196"/>
      <c r="H19" s="207"/>
      <c r="I19" s="201"/>
      <c r="J19" s="202"/>
      <c r="K19" s="201"/>
      <c r="L19" s="211"/>
      <c r="M19" s="201"/>
      <c r="N19" s="202"/>
      <c r="O19" s="196"/>
      <c r="P19" s="207"/>
      <c r="Q19" s="201"/>
      <c r="R19" s="202"/>
      <c r="S19" s="196"/>
      <c r="T19" s="207"/>
      <c r="U19" s="201"/>
      <c r="V19" s="202"/>
      <c r="W19" s="201"/>
      <c r="X19" s="180"/>
    </row>
    <row r="20" spans="2:24" ht="21.95" customHeight="1">
      <c r="B20" s="182">
        <v>12</v>
      </c>
      <c r="C20" s="184" t="str">
        <f>DATA!K30</f>
        <v>*****</v>
      </c>
      <c r="D20" s="192" t="str">
        <f>DATA!J30</f>
        <v>Invigilator</v>
      </c>
      <c r="E20" s="201"/>
      <c r="F20" s="202"/>
      <c r="G20" s="196"/>
      <c r="H20" s="207"/>
      <c r="I20" s="201"/>
      <c r="J20" s="202"/>
      <c r="K20" s="201"/>
      <c r="L20" s="211"/>
      <c r="M20" s="201"/>
      <c r="N20" s="202"/>
      <c r="O20" s="196"/>
      <c r="P20" s="207"/>
      <c r="Q20" s="201"/>
      <c r="R20" s="202"/>
      <c r="S20" s="196"/>
      <c r="T20" s="207"/>
      <c r="U20" s="201"/>
      <c r="V20" s="202"/>
      <c r="W20" s="201"/>
      <c r="X20" s="180"/>
    </row>
    <row r="21" spans="2:24" ht="21.95" customHeight="1">
      <c r="B21" s="182">
        <v>13</v>
      </c>
      <c r="C21" s="184" t="str">
        <f>DATA!K31</f>
        <v>*****</v>
      </c>
      <c r="D21" s="192" t="str">
        <f>DATA!J31</f>
        <v>Invigilator</v>
      </c>
      <c r="E21" s="201"/>
      <c r="F21" s="202"/>
      <c r="G21" s="196"/>
      <c r="H21" s="207"/>
      <c r="I21" s="201"/>
      <c r="J21" s="202"/>
      <c r="K21" s="201"/>
      <c r="L21" s="211"/>
      <c r="M21" s="201"/>
      <c r="N21" s="202"/>
      <c r="O21" s="196"/>
      <c r="P21" s="207"/>
      <c r="Q21" s="201"/>
      <c r="R21" s="202"/>
      <c r="S21" s="196"/>
      <c r="T21" s="207"/>
      <c r="U21" s="201"/>
      <c r="V21" s="202"/>
      <c r="W21" s="201"/>
      <c r="X21" s="180"/>
    </row>
    <row r="22" spans="2:24" ht="21.95" customHeight="1">
      <c r="B22" s="182">
        <v>14</v>
      </c>
      <c r="C22" s="184" t="str">
        <f>DATA!K32</f>
        <v>*****</v>
      </c>
      <c r="D22" s="192" t="str">
        <f>DATA!J32</f>
        <v>Invigilator</v>
      </c>
      <c r="E22" s="201"/>
      <c r="F22" s="202"/>
      <c r="G22" s="196"/>
      <c r="H22" s="207"/>
      <c r="I22" s="201"/>
      <c r="J22" s="202"/>
      <c r="K22" s="201"/>
      <c r="L22" s="211"/>
      <c r="M22" s="201"/>
      <c r="N22" s="202"/>
      <c r="O22" s="196"/>
      <c r="P22" s="207"/>
      <c r="Q22" s="201"/>
      <c r="R22" s="202"/>
      <c r="S22" s="196"/>
      <c r="T22" s="207"/>
      <c r="U22" s="201"/>
      <c r="V22" s="202"/>
      <c r="W22" s="201"/>
      <c r="X22" s="180"/>
    </row>
    <row r="23" spans="2:24" ht="21.95" customHeight="1">
      <c r="B23" s="182">
        <v>15</v>
      </c>
      <c r="C23" s="184" t="str">
        <f>DATA!K33</f>
        <v>*****</v>
      </c>
      <c r="D23" s="192" t="str">
        <f>DATA!J33</f>
        <v>Invigilator</v>
      </c>
      <c r="E23" s="201"/>
      <c r="F23" s="202"/>
      <c r="G23" s="196"/>
      <c r="H23" s="207"/>
      <c r="I23" s="201"/>
      <c r="J23" s="202"/>
      <c r="K23" s="201"/>
      <c r="L23" s="211"/>
      <c r="M23" s="201"/>
      <c r="N23" s="202"/>
      <c r="O23" s="196"/>
      <c r="P23" s="207"/>
      <c r="Q23" s="201"/>
      <c r="R23" s="202"/>
      <c r="S23" s="196"/>
      <c r="T23" s="207"/>
      <c r="U23" s="201"/>
      <c r="V23" s="202"/>
      <c r="W23" s="201"/>
      <c r="X23" s="180"/>
    </row>
    <row r="24" spans="2:24" ht="21.95" customHeight="1">
      <c r="B24" s="182">
        <v>16</v>
      </c>
      <c r="C24" s="184" t="str">
        <f>DATA!K34</f>
        <v>*****</v>
      </c>
      <c r="D24" s="192" t="str">
        <f>DATA!J34</f>
        <v>Jr. Asst.</v>
      </c>
      <c r="E24" s="201"/>
      <c r="F24" s="202"/>
      <c r="G24" s="196"/>
      <c r="H24" s="207"/>
      <c r="I24" s="201"/>
      <c r="J24" s="202"/>
      <c r="K24" s="201"/>
      <c r="L24" s="211"/>
      <c r="M24" s="201"/>
      <c r="N24" s="202"/>
      <c r="O24" s="196"/>
      <c r="P24" s="207"/>
      <c r="Q24" s="201"/>
      <c r="R24" s="202"/>
      <c r="S24" s="196"/>
      <c r="T24" s="207"/>
      <c r="U24" s="201"/>
      <c r="V24" s="202"/>
      <c r="W24" s="201"/>
      <c r="X24" s="180"/>
    </row>
    <row r="25" spans="2:24" ht="21.95" customHeight="1">
      <c r="B25" s="182">
        <v>17</v>
      </c>
      <c r="C25" s="184" t="str">
        <f>DATA!K35</f>
        <v>*****</v>
      </c>
      <c r="D25" s="192" t="str">
        <f>DATA!J35</f>
        <v>Attender</v>
      </c>
      <c r="E25" s="201"/>
      <c r="F25" s="202"/>
      <c r="G25" s="196"/>
      <c r="H25" s="207"/>
      <c r="I25" s="201"/>
      <c r="J25" s="202"/>
      <c r="K25" s="201"/>
      <c r="L25" s="211"/>
      <c r="M25" s="201"/>
      <c r="N25" s="202"/>
      <c r="O25" s="196"/>
      <c r="P25" s="207"/>
      <c r="Q25" s="201"/>
      <c r="R25" s="202"/>
      <c r="S25" s="196"/>
      <c r="T25" s="207"/>
      <c r="U25" s="201"/>
      <c r="V25" s="202"/>
      <c r="W25" s="201"/>
      <c r="X25" s="180"/>
    </row>
    <row r="26" spans="2:24" ht="21.95" customHeight="1">
      <c r="B26" s="182">
        <v>18</v>
      </c>
      <c r="C26" s="184" t="str">
        <f>DATA!K36</f>
        <v>*****</v>
      </c>
      <c r="D26" s="192" t="str">
        <f>DATA!J36</f>
        <v>Sweeper</v>
      </c>
      <c r="E26" s="201"/>
      <c r="F26" s="202"/>
      <c r="G26" s="196"/>
      <c r="H26" s="207"/>
      <c r="I26" s="201"/>
      <c r="J26" s="202"/>
      <c r="K26" s="201"/>
      <c r="L26" s="211"/>
      <c r="M26" s="201"/>
      <c r="N26" s="202"/>
      <c r="O26" s="196"/>
      <c r="P26" s="207"/>
      <c r="Q26" s="201"/>
      <c r="R26" s="202"/>
      <c r="S26" s="196"/>
      <c r="T26" s="207"/>
      <c r="U26" s="201"/>
      <c r="V26" s="202"/>
      <c r="W26" s="201"/>
      <c r="X26" s="180"/>
    </row>
    <row r="27" spans="2:24" ht="21.95" customHeight="1">
      <c r="B27" s="182">
        <v>19</v>
      </c>
      <c r="C27" s="184" t="str">
        <f>DATA!K37</f>
        <v>*****</v>
      </c>
      <c r="D27" s="192" t="str">
        <f>DATA!J37</f>
        <v>Waterman</v>
      </c>
      <c r="E27" s="201"/>
      <c r="F27" s="202"/>
      <c r="G27" s="196"/>
      <c r="H27" s="207"/>
      <c r="I27" s="201"/>
      <c r="J27" s="202"/>
      <c r="K27" s="201"/>
      <c r="L27" s="211"/>
      <c r="M27" s="201"/>
      <c r="N27" s="202"/>
      <c r="O27" s="196"/>
      <c r="P27" s="207"/>
      <c r="Q27" s="201"/>
      <c r="R27" s="202"/>
      <c r="S27" s="196"/>
      <c r="T27" s="207"/>
      <c r="U27" s="201"/>
      <c r="V27" s="202"/>
      <c r="W27" s="201"/>
      <c r="X27" s="180"/>
    </row>
    <row r="28" spans="2:24" ht="21.95" customHeight="1">
      <c r="B28" s="182">
        <v>20</v>
      </c>
      <c r="C28" s="184">
        <f>DATA!K38</f>
        <v>0</v>
      </c>
      <c r="D28" s="192">
        <f>DATA!J38</f>
        <v>0</v>
      </c>
      <c r="E28" s="201"/>
      <c r="F28" s="202"/>
      <c r="G28" s="196"/>
      <c r="H28" s="207"/>
      <c r="I28" s="201"/>
      <c r="J28" s="202"/>
      <c r="K28" s="201"/>
      <c r="L28" s="211"/>
      <c r="M28" s="201"/>
      <c r="N28" s="202"/>
      <c r="O28" s="196"/>
      <c r="P28" s="207"/>
      <c r="Q28" s="201"/>
      <c r="R28" s="202"/>
      <c r="S28" s="196"/>
      <c r="T28" s="207"/>
      <c r="U28" s="201"/>
      <c r="V28" s="202"/>
      <c r="W28" s="201"/>
      <c r="X28" s="180"/>
    </row>
    <row r="29" spans="2:24" s="179" customFormat="1" ht="21.95" customHeight="1">
      <c r="B29" s="182">
        <v>21</v>
      </c>
      <c r="C29" s="184">
        <f>DATA!K39</f>
        <v>0</v>
      </c>
      <c r="D29" s="192">
        <f>DATA!J39</f>
        <v>0</v>
      </c>
      <c r="E29" s="201"/>
      <c r="F29" s="202"/>
      <c r="G29" s="196"/>
      <c r="H29" s="207"/>
      <c r="I29" s="201"/>
      <c r="J29" s="202"/>
      <c r="K29" s="201"/>
      <c r="L29" s="211"/>
      <c r="M29" s="201"/>
      <c r="N29" s="202"/>
      <c r="O29" s="196"/>
      <c r="P29" s="207"/>
      <c r="Q29" s="201"/>
      <c r="R29" s="202"/>
      <c r="S29" s="196"/>
      <c r="T29" s="207"/>
      <c r="U29" s="201"/>
      <c r="V29" s="202"/>
      <c r="W29" s="201"/>
      <c r="X29" s="180"/>
    </row>
    <row r="30" spans="2:24" ht="21.95" customHeight="1" thickBot="1">
      <c r="B30" s="183">
        <v>22</v>
      </c>
      <c r="C30" s="185">
        <f>DATA!K40</f>
        <v>0</v>
      </c>
      <c r="D30" s="193">
        <f>DATA!J40</f>
        <v>0</v>
      </c>
      <c r="E30" s="203"/>
      <c r="F30" s="204"/>
      <c r="G30" s="197"/>
      <c r="H30" s="208"/>
      <c r="I30" s="203"/>
      <c r="J30" s="204"/>
      <c r="K30" s="203"/>
      <c r="L30" s="212"/>
      <c r="M30" s="203"/>
      <c r="N30" s="204"/>
      <c r="O30" s="197"/>
      <c r="P30" s="208"/>
      <c r="Q30" s="203"/>
      <c r="R30" s="204"/>
      <c r="S30" s="197"/>
      <c r="T30" s="208"/>
      <c r="U30" s="203"/>
      <c r="V30" s="204"/>
      <c r="W30" s="203"/>
      <c r="X30" s="181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N3" sqref="N3"/>
      <pageMargins left="0.48" right="0.35" top="0.75" bottom="0.75" header="0.3" footer="0.3"/>
      <pageSetup paperSize="9" pageOrder="overThenDown" orientation="portrait" horizontalDpi="300" verticalDpi="300" r:id="rId1"/>
      <headerFooter alignWithMargins="0">
        <oddHeader>&amp;L&amp;P</oddHeader>
      </headerFooter>
    </customSheetView>
  </customSheetViews>
  <mergeCells count="18">
    <mergeCell ref="B1:X1"/>
    <mergeCell ref="I7:J7"/>
    <mergeCell ref="B7:B8"/>
    <mergeCell ref="C7:C8"/>
    <mergeCell ref="D7:D8"/>
    <mergeCell ref="E7:F7"/>
    <mergeCell ref="G7:H7"/>
    <mergeCell ref="B5:D6"/>
    <mergeCell ref="B4:D4"/>
    <mergeCell ref="B3:D3"/>
    <mergeCell ref="B2:D2"/>
    <mergeCell ref="W7:X7"/>
    <mergeCell ref="K7:L7"/>
    <mergeCell ref="M7:N7"/>
    <mergeCell ref="O7:P7"/>
    <mergeCell ref="Q7:R7"/>
    <mergeCell ref="S7:T7"/>
    <mergeCell ref="U7:V7"/>
  </mergeCells>
  <pageMargins left="0.48" right="0.35" top="0.75" bottom="0.75" header="0.3" footer="0.3"/>
  <pageSetup paperSize="9" pageOrder="overThenDown" orientation="portrait" horizontalDpi="300" verticalDpi="300" r:id="rId2"/>
  <headerFooter alignWithMargins="0">
    <oddHeader>&amp;L&amp;P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S33"/>
  <sheetViews>
    <sheetView showGridLines="0" showRowColHeaders="0" workbookViewId="0"/>
  </sheetViews>
  <sheetFormatPr defaultRowHeight="15"/>
  <cols>
    <col min="1" max="1" width="4.5703125" customWidth="1"/>
    <col min="2" max="2" width="7.5703125" customWidth="1"/>
    <col min="3" max="4" width="13.42578125" customWidth="1"/>
    <col min="5" max="5" width="6.42578125" customWidth="1"/>
    <col min="6" max="6" width="22.28515625" customWidth="1"/>
    <col min="7" max="8" width="5" customWidth="1"/>
    <col min="9" max="9" width="8.5703125" customWidth="1"/>
    <col min="10" max="10" width="13.5703125" customWidth="1"/>
  </cols>
  <sheetData>
    <row r="2" spans="2:19" ht="20.25">
      <c r="B2" s="472" t="str">
        <f>DATA!F5</f>
        <v>SSC Public Examinations March/April,2015</v>
      </c>
      <c r="C2" s="472"/>
      <c r="D2" s="472"/>
      <c r="E2" s="472"/>
      <c r="F2" s="472"/>
      <c r="G2" s="472"/>
      <c r="H2" s="472"/>
      <c r="I2" s="472"/>
      <c r="J2" s="472"/>
    </row>
    <row r="3" spans="2:19" ht="13.5" customHeight="1">
      <c r="B3" s="125"/>
      <c r="C3" s="125"/>
      <c r="D3" s="125"/>
      <c r="E3" s="125"/>
      <c r="F3" s="125"/>
      <c r="G3" s="125"/>
      <c r="H3" s="125"/>
      <c r="I3" s="125"/>
      <c r="J3" s="125"/>
    </row>
    <row r="4" spans="2:19" s="99" customFormat="1" ht="18.75">
      <c r="B4" s="485" t="s">
        <v>205</v>
      </c>
      <c r="C4" s="485"/>
      <c r="D4" s="108" t="str">
        <f>'DO Dairy'!E7</f>
        <v>2365 - Z P H School, xxxxxxx</v>
      </c>
      <c r="E4" s="108"/>
      <c r="F4" s="109"/>
      <c r="G4" s="105" t="s">
        <v>207</v>
      </c>
      <c r="H4" s="109"/>
      <c r="I4" s="109"/>
      <c r="J4" s="109"/>
    </row>
    <row r="5" spans="2:19" s="99" customFormat="1" ht="13.5" customHeight="1">
      <c r="B5" s="127"/>
      <c r="C5" s="127"/>
      <c r="D5" s="108"/>
      <c r="E5" s="108"/>
      <c r="F5" s="109"/>
      <c r="G5" s="105"/>
      <c r="H5" s="109"/>
      <c r="I5" s="109"/>
      <c r="J5" s="109"/>
    </row>
    <row r="6" spans="2:19" s="99" customFormat="1" ht="18.75">
      <c r="B6" s="485" t="s">
        <v>206</v>
      </c>
      <c r="C6" s="485"/>
      <c r="D6" s="110"/>
      <c r="E6" s="110"/>
      <c r="F6" s="106" t="s">
        <v>213</v>
      </c>
      <c r="G6" s="111"/>
      <c r="H6" s="109"/>
      <c r="I6" s="107" t="s">
        <v>73</v>
      </c>
      <c r="J6" s="109"/>
    </row>
    <row r="7" spans="2:19" s="99" customFormat="1" ht="13.5" customHeight="1">
      <c r="B7" s="127"/>
      <c r="C7" s="127"/>
      <c r="D7" s="110"/>
      <c r="E7" s="110"/>
      <c r="F7" s="106"/>
      <c r="G7" s="111"/>
      <c r="H7" s="109"/>
      <c r="I7" s="107"/>
      <c r="J7" s="109"/>
    </row>
    <row r="8" spans="2:19" ht="24.75" customHeight="1">
      <c r="B8" s="473" t="s">
        <v>208</v>
      </c>
      <c r="C8" s="473"/>
      <c r="D8" s="473"/>
      <c r="E8" s="473"/>
      <c r="F8" s="473"/>
      <c r="G8" s="473"/>
      <c r="H8" s="473"/>
      <c r="I8" s="473"/>
      <c r="J8" s="473"/>
    </row>
    <row r="9" spans="2:19" ht="13.5" customHeight="1" thickBot="1">
      <c r="B9" s="126"/>
      <c r="C9" s="126"/>
      <c r="D9" s="126"/>
      <c r="E9" s="126"/>
      <c r="F9" s="126"/>
      <c r="G9" s="126"/>
      <c r="H9" s="126"/>
      <c r="I9" s="126"/>
      <c r="J9" s="126"/>
    </row>
    <row r="10" spans="2:19" ht="22.5" customHeight="1" thickTop="1">
      <c r="B10" s="474" t="s">
        <v>214</v>
      </c>
      <c r="C10" s="476" t="s">
        <v>209</v>
      </c>
      <c r="D10" s="476"/>
      <c r="E10" s="476" t="s">
        <v>87</v>
      </c>
      <c r="F10" s="478" t="s">
        <v>210</v>
      </c>
      <c r="G10" s="478" t="s">
        <v>211</v>
      </c>
      <c r="H10" s="478"/>
      <c r="I10" s="478" t="s">
        <v>212</v>
      </c>
      <c r="J10" s="480" t="s">
        <v>84</v>
      </c>
    </row>
    <row r="11" spans="2:19" ht="21" customHeight="1">
      <c r="B11" s="475"/>
      <c r="C11" s="69" t="s">
        <v>85</v>
      </c>
      <c r="D11" s="69" t="s">
        <v>86</v>
      </c>
      <c r="E11" s="477"/>
      <c r="F11" s="479"/>
      <c r="G11" s="479"/>
      <c r="H11" s="479"/>
      <c r="I11" s="479"/>
      <c r="J11" s="481"/>
    </row>
    <row r="12" spans="2:19" s="74" customFormat="1" ht="27.95" customHeight="1">
      <c r="B12" s="70">
        <v>1</v>
      </c>
      <c r="C12" s="68">
        <f>Seating!C12</f>
        <v>1305000201</v>
      </c>
      <c r="D12" s="68">
        <f>Seating!D12</f>
        <v>1305000218</v>
      </c>
      <c r="E12" s="68">
        <f>Seating!E12</f>
        <v>18</v>
      </c>
      <c r="F12" s="71"/>
      <c r="G12" s="487"/>
      <c r="H12" s="487"/>
      <c r="I12" s="72"/>
      <c r="J12" s="73"/>
      <c r="S12" s="74" t="s">
        <v>217</v>
      </c>
    </row>
    <row r="13" spans="2:19" s="74" customFormat="1" ht="27.95" customHeight="1">
      <c r="B13" s="75">
        <v>2</v>
      </c>
      <c r="C13" s="68">
        <f>Seating!C13</f>
        <v>1305000219</v>
      </c>
      <c r="D13" s="68">
        <f>Seating!D13</f>
        <v>1305000219</v>
      </c>
      <c r="E13" s="68">
        <f>Seating!E13</f>
        <v>18</v>
      </c>
      <c r="F13" s="76"/>
      <c r="G13" s="471"/>
      <c r="H13" s="471"/>
      <c r="I13" s="77"/>
      <c r="J13" s="78"/>
    </row>
    <row r="14" spans="2:19" s="74" customFormat="1" ht="27.95" customHeight="1">
      <c r="B14" s="75">
        <v>3</v>
      </c>
      <c r="C14" s="68">
        <f>Seating!C14</f>
        <v>1305000220</v>
      </c>
      <c r="D14" s="68">
        <f>Seating!D14</f>
        <v>1305000220</v>
      </c>
      <c r="E14" s="68">
        <f>Seating!E14</f>
        <v>19</v>
      </c>
      <c r="F14" s="76"/>
      <c r="G14" s="471"/>
      <c r="H14" s="471"/>
      <c r="I14" s="77"/>
      <c r="J14" s="78"/>
    </row>
    <row r="15" spans="2:19" s="74" customFormat="1" ht="27.95" customHeight="1">
      <c r="B15" s="75">
        <v>4</v>
      </c>
      <c r="C15" s="68">
        <f>Seating!C15</f>
        <v>1305000221</v>
      </c>
      <c r="D15" s="68">
        <f>Seating!D15</f>
        <v>1305000221</v>
      </c>
      <c r="E15" s="68">
        <f>Seating!E15</f>
        <v>18</v>
      </c>
      <c r="F15" s="76"/>
      <c r="G15" s="471"/>
      <c r="H15" s="471"/>
      <c r="I15" s="77"/>
      <c r="J15" s="78"/>
    </row>
    <row r="16" spans="2:19" s="74" customFormat="1" ht="27.95" customHeight="1">
      <c r="B16" s="75">
        <v>5</v>
      </c>
      <c r="C16" s="68">
        <f>Seating!C16</f>
        <v>1305000222</v>
      </c>
      <c r="D16" s="68">
        <f>Seating!D16</f>
        <v>1305000222</v>
      </c>
      <c r="E16" s="68">
        <f>Seating!E16</f>
        <v>19</v>
      </c>
      <c r="F16" s="76"/>
      <c r="G16" s="471"/>
      <c r="H16" s="471"/>
      <c r="I16" s="77"/>
      <c r="J16" s="78"/>
    </row>
    <row r="17" spans="2:10" s="74" customFormat="1" ht="27.95" customHeight="1">
      <c r="B17" s="75">
        <v>6</v>
      </c>
      <c r="C17" s="68">
        <f>Seating!C17</f>
        <v>1305000223</v>
      </c>
      <c r="D17" s="68">
        <f>Seating!D17</f>
        <v>1305000223</v>
      </c>
      <c r="E17" s="68">
        <f>Seating!E17</f>
        <v>18</v>
      </c>
      <c r="F17" s="76"/>
      <c r="G17" s="471"/>
      <c r="H17" s="471"/>
      <c r="I17" s="77"/>
      <c r="J17" s="78"/>
    </row>
    <row r="18" spans="2:10" s="74" customFormat="1" ht="27.95" customHeight="1">
      <c r="B18" s="75">
        <v>7</v>
      </c>
      <c r="C18" s="68">
        <f>Seating!C18</f>
        <v>1305000224</v>
      </c>
      <c r="D18" s="68">
        <f>Seating!D18</f>
        <v>1305000224</v>
      </c>
      <c r="E18" s="68">
        <f>Seating!E18</f>
        <v>20</v>
      </c>
      <c r="F18" s="76"/>
      <c r="G18" s="471"/>
      <c r="H18" s="471"/>
      <c r="I18" s="77"/>
      <c r="J18" s="78"/>
    </row>
    <row r="19" spans="2:10" s="74" customFormat="1" ht="27.95" customHeight="1">
      <c r="B19" s="75">
        <v>8</v>
      </c>
      <c r="C19" s="68" t="str">
        <f>Seating!C19</f>
        <v/>
      </c>
      <c r="D19" s="68" t="str">
        <f>Seating!D19</f>
        <v/>
      </c>
      <c r="E19" s="68" t="str">
        <f>Seating!E19</f>
        <v/>
      </c>
      <c r="F19" s="76"/>
      <c r="G19" s="471"/>
      <c r="H19" s="471"/>
      <c r="I19" s="77"/>
      <c r="J19" s="78"/>
    </row>
    <row r="20" spans="2:10" s="74" customFormat="1" ht="27.95" customHeight="1">
      <c r="B20" s="75">
        <v>9</v>
      </c>
      <c r="C20" s="68" t="str">
        <f>Seating!C20</f>
        <v/>
      </c>
      <c r="D20" s="68" t="str">
        <f>Seating!D20</f>
        <v/>
      </c>
      <c r="E20" s="68" t="str">
        <f>Seating!E20</f>
        <v/>
      </c>
      <c r="F20" s="76"/>
      <c r="G20" s="471"/>
      <c r="H20" s="471"/>
      <c r="I20" s="77"/>
      <c r="J20" s="78"/>
    </row>
    <row r="21" spans="2:10" s="74" customFormat="1" ht="27.95" customHeight="1">
      <c r="B21" s="75">
        <v>10</v>
      </c>
      <c r="C21" s="68" t="str">
        <f>Seating!C21</f>
        <v/>
      </c>
      <c r="D21" s="68" t="str">
        <f>Seating!D21</f>
        <v/>
      </c>
      <c r="E21" s="68" t="str">
        <f>Seating!E21</f>
        <v/>
      </c>
      <c r="F21" s="76"/>
      <c r="G21" s="471"/>
      <c r="H21" s="471"/>
      <c r="I21" s="77"/>
      <c r="J21" s="78"/>
    </row>
    <row r="22" spans="2:10" s="74" customFormat="1" ht="27.95" customHeight="1">
      <c r="B22" s="75">
        <v>11</v>
      </c>
      <c r="C22" s="68" t="str">
        <f>Seating!C22</f>
        <v/>
      </c>
      <c r="D22" s="68" t="str">
        <f>Seating!D22</f>
        <v/>
      </c>
      <c r="E22" s="68" t="str">
        <f>Seating!E22</f>
        <v/>
      </c>
      <c r="F22" s="76"/>
      <c r="G22" s="471"/>
      <c r="H22" s="471"/>
      <c r="I22" s="77"/>
      <c r="J22" s="78"/>
    </row>
    <row r="23" spans="2:10" s="74" customFormat="1" ht="27.95" customHeight="1">
      <c r="B23" s="75">
        <v>12</v>
      </c>
      <c r="C23" s="68" t="str">
        <f>Seating!C23</f>
        <v/>
      </c>
      <c r="D23" s="68" t="str">
        <f>Seating!D23</f>
        <v/>
      </c>
      <c r="E23" s="68" t="str">
        <f>Seating!E23</f>
        <v/>
      </c>
      <c r="F23" s="76"/>
      <c r="G23" s="471"/>
      <c r="H23" s="471"/>
      <c r="I23" s="77"/>
      <c r="J23" s="78"/>
    </row>
    <row r="24" spans="2:10" s="74" customFormat="1" ht="27.95" customHeight="1">
      <c r="B24" s="75">
        <v>13</v>
      </c>
      <c r="C24" s="68" t="str">
        <f>Seating!C24</f>
        <v/>
      </c>
      <c r="D24" s="68" t="str">
        <f>Seating!D24</f>
        <v/>
      </c>
      <c r="E24" s="68" t="str">
        <f>Seating!E24</f>
        <v/>
      </c>
      <c r="F24" s="76"/>
      <c r="G24" s="471"/>
      <c r="H24" s="471"/>
      <c r="I24" s="77"/>
      <c r="J24" s="78"/>
    </row>
    <row r="25" spans="2:10" s="74" customFormat="1" ht="27.95" customHeight="1">
      <c r="B25" s="75">
        <v>14</v>
      </c>
      <c r="C25" s="68" t="str">
        <f>Seating!C25</f>
        <v/>
      </c>
      <c r="D25" s="68" t="str">
        <f>Seating!D25</f>
        <v/>
      </c>
      <c r="E25" s="68" t="str">
        <f>Seating!E25</f>
        <v/>
      </c>
      <c r="F25" s="76"/>
      <c r="G25" s="471"/>
      <c r="H25" s="471"/>
      <c r="I25" s="77"/>
      <c r="J25" s="78"/>
    </row>
    <row r="26" spans="2:10" s="74" customFormat="1" ht="27.95" customHeight="1">
      <c r="B26" s="75">
        <v>15</v>
      </c>
      <c r="C26" s="68" t="str">
        <f>Seating!C26</f>
        <v/>
      </c>
      <c r="D26" s="68" t="str">
        <f>Seating!D26</f>
        <v/>
      </c>
      <c r="E26" s="68" t="str">
        <f>Seating!E26</f>
        <v/>
      </c>
      <c r="F26" s="76"/>
      <c r="G26" s="471"/>
      <c r="H26" s="471"/>
      <c r="I26" s="77"/>
      <c r="J26" s="78"/>
    </row>
    <row r="27" spans="2:10" ht="26.25" customHeight="1" thickBot="1">
      <c r="B27" s="482" t="s">
        <v>87</v>
      </c>
      <c r="C27" s="483"/>
      <c r="D27" s="483"/>
      <c r="E27" s="79">
        <f>Seating!E27</f>
        <v>130</v>
      </c>
      <c r="F27" s="80"/>
      <c r="G27" s="484"/>
      <c r="H27" s="484"/>
      <c r="I27" s="81"/>
      <c r="J27" s="82"/>
    </row>
    <row r="28" spans="2:10" ht="15.75" thickTop="1"/>
    <row r="33" spans="6:10" ht="15.75">
      <c r="F33" s="486" t="s">
        <v>215</v>
      </c>
      <c r="G33" s="486"/>
      <c r="H33" s="486"/>
      <c r="I33" s="486"/>
      <c r="J33" s="486"/>
    </row>
  </sheetData>
  <sheetProtection password="9216" sheet="1" objects="1" scenarios="1" selectLockedCells="1" selectUnlockedCells="1"/>
  <customSheetViews>
    <customSheetView guid="{7EB9028C-C1C3-4BCC-8803-2457D6816300}" showGridLines="0" showRowCol="0">
      <pageMargins left="0.44" right="0.27" top="0.75" bottom="0.75" header="0.3" footer="0.3"/>
      <pageSetup paperSize="9" orientation="portrait" horizontalDpi="300" verticalDpi="300" r:id="rId1"/>
    </customSheetView>
    <customSheetView guid="{7619AA85-228C-4630-A71B-2CC5AF56A092}" showPageBreaks="1" showGridLines="0" showRowCol="0" printArea="1">
      <selection activeCell="P12" sqref="P12"/>
      <pageMargins left="0.44" right="0.27" top="0.75" bottom="0.75" header="0.3" footer="0.3"/>
      <pageSetup paperSize="9" orientation="portrait" horizontalDpi="300" verticalDpi="300" r:id="rId2"/>
    </customSheetView>
  </customSheetViews>
  <mergeCells count="29">
    <mergeCell ref="B27:D27"/>
    <mergeCell ref="G27:H27"/>
    <mergeCell ref="B6:C6"/>
    <mergeCell ref="B4:C4"/>
    <mergeCell ref="F33:J33"/>
    <mergeCell ref="G24:H24"/>
    <mergeCell ref="G25:H25"/>
    <mergeCell ref="G26:H26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B2:J2"/>
    <mergeCell ref="B8:J8"/>
    <mergeCell ref="B10:B11"/>
    <mergeCell ref="C10:D10"/>
    <mergeCell ref="E10:E11"/>
    <mergeCell ref="F10:F11"/>
    <mergeCell ref="G10:H11"/>
    <mergeCell ref="I10:I11"/>
    <mergeCell ref="J10:J11"/>
  </mergeCells>
  <pageMargins left="0.44" right="0.27" top="0.75" bottom="0.75" header="0.3" footer="0.3"/>
  <pageSetup paperSize="9" orientation="portrait" horizontalDpi="300" verticalDpi="3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B2:R32"/>
  <sheetViews>
    <sheetView showGridLines="0" showRowColHeaders="0" workbookViewId="0">
      <selection activeCell="T13" sqref="T13"/>
    </sheetView>
  </sheetViews>
  <sheetFormatPr defaultRowHeight="15"/>
  <cols>
    <col min="1" max="1" width="4.140625" customWidth="1"/>
    <col min="2" max="2" width="3.7109375" customWidth="1"/>
    <col min="3" max="3" width="10.85546875" customWidth="1"/>
    <col min="4" max="4" width="19.7109375" customWidth="1"/>
    <col min="5" max="16" width="6.7109375" customWidth="1"/>
    <col min="17" max="17" width="8.42578125" customWidth="1"/>
    <col min="18" max="18" width="17.85546875" customWidth="1"/>
  </cols>
  <sheetData>
    <row r="2" spans="2:18" ht="8.25" customHeight="1"/>
    <row r="3" spans="2:18" ht="18">
      <c r="C3" s="432" t="s">
        <v>69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2:18" ht="18">
      <c r="C4" s="432" t="str">
        <f>DATA!F5</f>
        <v>SSC Public Examinations March/April,2015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2:18" ht="18">
      <c r="C5" s="451" t="s">
        <v>70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</row>
    <row r="6" spans="2:18">
      <c r="C6" s="493" t="s">
        <v>71</v>
      </c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</row>
    <row r="7" spans="2:18" s="99" customFormat="1" ht="18.75">
      <c r="B7" s="488" t="s">
        <v>216</v>
      </c>
      <c r="C7" s="488"/>
      <c r="D7" s="488"/>
      <c r="E7" s="48" t="str">
        <f>'DO Dairy'!E7</f>
        <v>2365 - Z P H School, xxxxxxx</v>
      </c>
      <c r="F7" s="96"/>
      <c r="G7" s="96"/>
      <c r="H7" s="96"/>
      <c r="I7" s="97"/>
      <c r="J7" s="97"/>
      <c r="K7" s="97"/>
      <c r="L7" s="97"/>
      <c r="M7" s="97"/>
      <c r="N7" s="97"/>
      <c r="O7" s="97"/>
      <c r="P7" s="98" t="s">
        <v>76</v>
      </c>
      <c r="Q7" s="97"/>
      <c r="R7" s="97"/>
    </row>
    <row r="8" spans="2:18" s="99" customFormat="1" ht="18.75">
      <c r="B8" s="10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2:18" s="99" customFormat="1" ht="18.75">
      <c r="B9" s="100"/>
      <c r="C9" s="97"/>
      <c r="D9" s="98" t="s">
        <v>75</v>
      </c>
      <c r="E9" s="496"/>
      <c r="F9" s="496"/>
      <c r="G9" s="97"/>
      <c r="H9" s="97"/>
      <c r="I9" s="97"/>
      <c r="J9" s="97"/>
      <c r="K9" s="97"/>
      <c r="L9" s="97"/>
      <c r="M9" s="97"/>
      <c r="N9" s="97"/>
      <c r="O9" s="98" t="s">
        <v>73</v>
      </c>
      <c r="P9" s="496"/>
      <c r="Q9" s="496"/>
      <c r="R9" s="97"/>
    </row>
    <row r="10" spans="2:18" ht="15.75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27" customHeight="1" thickTop="1">
      <c r="C11" s="494" t="s">
        <v>77</v>
      </c>
      <c r="D11" s="489" t="s">
        <v>78</v>
      </c>
      <c r="E11" s="489" t="s">
        <v>79</v>
      </c>
      <c r="F11" s="489"/>
      <c r="G11" s="489"/>
      <c r="H11" s="489" t="s">
        <v>80</v>
      </c>
      <c r="I11" s="489"/>
      <c r="J11" s="489"/>
      <c r="K11" s="489" t="s">
        <v>81</v>
      </c>
      <c r="L11" s="489"/>
      <c r="M11" s="489"/>
      <c r="N11" s="489" t="s">
        <v>82</v>
      </c>
      <c r="O11" s="489"/>
      <c r="P11" s="489"/>
      <c r="Q11" s="489" t="s">
        <v>83</v>
      </c>
      <c r="R11" s="491" t="s">
        <v>84</v>
      </c>
    </row>
    <row r="12" spans="2:18" ht="21.75" customHeight="1">
      <c r="C12" s="495"/>
      <c r="D12" s="490"/>
      <c r="E12" s="104" t="s">
        <v>85</v>
      </c>
      <c r="F12" s="104" t="s">
        <v>86</v>
      </c>
      <c r="G12" s="104" t="s">
        <v>87</v>
      </c>
      <c r="H12" s="104" t="s">
        <v>85</v>
      </c>
      <c r="I12" s="104" t="s">
        <v>86</v>
      </c>
      <c r="J12" s="104" t="s">
        <v>87</v>
      </c>
      <c r="K12" s="104" t="s">
        <v>85</v>
      </c>
      <c r="L12" s="104" t="s">
        <v>86</v>
      </c>
      <c r="M12" s="104" t="s">
        <v>87</v>
      </c>
      <c r="N12" s="104" t="s">
        <v>85</v>
      </c>
      <c r="O12" s="104" t="s">
        <v>86</v>
      </c>
      <c r="P12" s="104" t="s">
        <v>87</v>
      </c>
      <c r="Q12" s="490"/>
      <c r="R12" s="492"/>
    </row>
    <row r="13" spans="2:18" ht="18" customHeight="1"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2:18" ht="18" customHeight="1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2:18" ht="18" customHeight="1"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2:18" ht="18" customHeight="1"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3:18" ht="18" customHeight="1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3:18" ht="18" customHeight="1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3:18" ht="18" customHeight="1"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3:18" ht="18" customHeight="1"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3:18" ht="18" customHeight="1"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3:18" ht="18" customHeight="1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3:18" ht="18" customHeight="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3:18" ht="18" customHeight="1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3:18" ht="18" customHeight="1"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</row>
    <row r="26" spans="3:18" ht="18" customHeight="1"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3:18" ht="18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3:18" ht="18" customHeight="1" thickBo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</row>
    <row r="29" spans="3:18" ht="15.75" thickTop="1"/>
    <row r="32" spans="3:18">
      <c r="N32" s="15" t="s">
        <v>84</v>
      </c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T13" sqref="T13"/>
      <pageMargins left="0.28000000000000003" right="0.28000000000000003" top="0.28999999999999998" bottom="0.28999999999999998" header="0.26" footer="0.18"/>
      <pageSetup paperSize="9" orientation="landscape" horizontalDpi="300" verticalDpi="300" r:id="rId1"/>
    </customSheetView>
    <customSheetView guid="{7619AA85-228C-4630-A71B-2CC5AF56A092}" showPageBreaks="1" showGridLines="0" showRowCol="0" printArea="1">
      <selection activeCell="T14" sqref="T14"/>
      <pageMargins left="0.28000000000000003" right="0.28000000000000003" top="0.28999999999999998" bottom="0.28999999999999998" header="0.26" footer="0.18"/>
      <pageSetup paperSize="9" orientation="landscape" horizontalDpi="300" verticalDpi="300" r:id="rId2"/>
    </customSheetView>
  </customSheetViews>
  <mergeCells count="15">
    <mergeCell ref="B7:D7"/>
    <mergeCell ref="Q11:Q12"/>
    <mergeCell ref="R11:R12"/>
    <mergeCell ref="C3:R3"/>
    <mergeCell ref="C4:R4"/>
    <mergeCell ref="C5:R5"/>
    <mergeCell ref="C6:R6"/>
    <mergeCell ref="C11:C12"/>
    <mergeCell ref="D11:D12"/>
    <mergeCell ref="E11:G11"/>
    <mergeCell ref="H11:J11"/>
    <mergeCell ref="K11:M11"/>
    <mergeCell ref="N11:P11"/>
    <mergeCell ref="E9:F9"/>
    <mergeCell ref="P9:Q9"/>
  </mergeCells>
  <pageMargins left="0.28000000000000003" right="0.28000000000000003" top="0.28999999999999998" bottom="0.28999999999999998" header="0.26" footer="0.18"/>
  <pageSetup paperSize="9" orientation="landscape" horizontalDpi="300" verticalDpi="3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C2:O44"/>
  <sheetViews>
    <sheetView showGridLines="0" showRowColHeaders="0" workbookViewId="0">
      <selection activeCell="P2" sqref="P2"/>
    </sheetView>
  </sheetViews>
  <sheetFormatPr defaultRowHeight="15"/>
  <cols>
    <col min="1" max="1" width="3.7109375" customWidth="1"/>
    <col min="2" max="2" width="2.7109375" customWidth="1"/>
    <col min="3" max="3" width="14.42578125" customWidth="1"/>
    <col min="4" max="4" width="12.85546875" customWidth="1"/>
    <col min="5" max="10" width="7.85546875" customWidth="1"/>
    <col min="11" max="11" width="19.5703125" customWidth="1"/>
  </cols>
  <sheetData>
    <row r="2" spans="3:11" ht="11.25" customHeight="1"/>
    <row r="3" spans="3:11" ht="18">
      <c r="C3" s="432" t="s">
        <v>88</v>
      </c>
      <c r="D3" s="432"/>
      <c r="E3" s="432"/>
      <c r="F3" s="432"/>
      <c r="G3" s="432"/>
      <c r="H3" s="432"/>
      <c r="I3" s="432"/>
      <c r="J3" s="432"/>
      <c r="K3" s="432"/>
    </row>
    <row r="4" spans="3:11" ht="18">
      <c r="C4" s="451" t="str">
        <f>DATA!F5</f>
        <v>SSC Public Examinations March/April,2015</v>
      </c>
      <c r="D4" s="451"/>
      <c r="E4" s="451"/>
      <c r="F4" s="451"/>
      <c r="G4" s="451"/>
      <c r="H4" s="451"/>
      <c r="I4" s="451"/>
      <c r="J4" s="451"/>
      <c r="K4" s="451"/>
    </row>
    <row r="5" spans="3:11" ht="15.75">
      <c r="C5" s="452" t="s">
        <v>89</v>
      </c>
      <c r="D5" s="452"/>
      <c r="E5" s="452"/>
      <c r="F5" s="452"/>
      <c r="G5" s="452"/>
      <c r="H5" s="452"/>
      <c r="I5" s="452"/>
      <c r="J5" s="452"/>
      <c r="K5" s="452"/>
    </row>
    <row r="6" spans="3:11">
      <c r="C6" s="509" t="s">
        <v>90</v>
      </c>
      <c r="D6" s="509"/>
      <c r="E6" s="509"/>
      <c r="F6" s="509"/>
      <c r="G6" s="509"/>
      <c r="H6" s="509"/>
      <c r="I6" s="509"/>
      <c r="J6" s="509"/>
      <c r="K6" s="509"/>
    </row>
    <row r="7" spans="3:11" s="95" customFormat="1" ht="15.75">
      <c r="C7" s="94"/>
      <c r="D7" s="83" t="s">
        <v>91</v>
      </c>
      <c r="E7" s="510" t="str">
        <f>'DO Dairy'!E7</f>
        <v>2365 - Z P H School, xxxxxxx</v>
      </c>
      <c r="F7" s="510"/>
      <c r="G7" s="510"/>
      <c r="H7" s="510"/>
      <c r="I7" s="510"/>
      <c r="J7" s="83" t="s">
        <v>73</v>
      </c>
      <c r="K7" s="94"/>
    </row>
    <row r="8" spans="3:11" s="95" customFormat="1" ht="15.75">
      <c r="C8" s="94"/>
      <c r="D8" s="83" t="s">
        <v>92</v>
      </c>
      <c r="E8" s="94"/>
      <c r="F8" s="94"/>
      <c r="G8" s="94"/>
      <c r="H8" s="94"/>
      <c r="I8" s="94"/>
      <c r="J8" s="83" t="s">
        <v>75</v>
      </c>
      <c r="K8" s="83"/>
    </row>
    <row r="9" spans="3:11" ht="15.75" thickBot="1">
      <c r="C9" s="3"/>
      <c r="D9" s="3"/>
      <c r="E9" s="3"/>
      <c r="F9" s="3"/>
      <c r="G9" s="3"/>
      <c r="H9" s="3"/>
      <c r="I9" s="3"/>
      <c r="J9" s="3"/>
      <c r="K9" s="3"/>
    </row>
    <row r="10" spans="3:11" ht="18.75" customHeight="1">
      <c r="C10" s="503" t="s">
        <v>93</v>
      </c>
      <c r="D10" s="505" t="s">
        <v>94</v>
      </c>
      <c r="E10" s="505" t="s">
        <v>95</v>
      </c>
      <c r="F10" s="505"/>
      <c r="G10" s="505"/>
      <c r="H10" s="505"/>
      <c r="I10" s="505"/>
      <c r="J10" s="505"/>
      <c r="K10" s="507" t="s">
        <v>96</v>
      </c>
    </row>
    <row r="11" spans="3:11" ht="33">
      <c r="C11" s="504"/>
      <c r="D11" s="506"/>
      <c r="E11" s="20" t="s">
        <v>166</v>
      </c>
      <c r="F11" s="20" t="s">
        <v>167</v>
      </c>
      <c r="G11" s="20" t="s">
        <v>168</v>
      </c>
      <c r="H11" s="20" t="s">
        <v>169</v>
      </c>
      <c r="I11" s="20" t="s">
        <v>170</v>
      </c>
      <c r="J11" s="20" t="s">
        <v>171</v>
      </c>
      <c r="K11" s="508"/>
    </row>
    <row r="12" spans="3:11" ht="18" customHeight="1">
      <c r="C12" s="21"/>
      <c r="D12" s="22"/>
      <c r="E12" s="20"/>
      <c r="F12" s="22"/>
      <c r="G12" s="22"/>
      <c r="H12" s="22"/>
      <c r="I12" s="22"/>
      <c r="J12" s="22"/>
      <c r="K12" s="23"/>
    </row>
    <row r="13" spans="3:11" ht="18" customHeight="1">
      <c r="C13" s="24"/>
      <c r="D13" s="22"/>
      <c r="E13" s="20"/>
      <c r="F13" s="22"/>
      <c r="G13" s="22"/>
      <c r="H13" s="22"/>
      <c r="I13" s="22"/>
      <c r="J13" s="22"/>
      <c r="K13" s="23"/>
    </row>
    <row r="14" spans="3:11" ht="18" customHeight="1">
      <c r="C14" s="24"/>
      <c r="D14" s="22"/>
      <c r="E14" s="20"/>
      <c r="F14" s="22"/>
      <c r="G14" s="22"/>
      <c r="H14" s="22"/>
      <c r="I14" s="22"/>
      <c r="J14" s="22"/>
      <c r="K14" s="23"/>
    </row>
    <row r="15" spans="3:11" ht="18" customHeight="1">
      <c r="C15" s="24"/>
      <c r="D15" s="22"/>
      <c r="E15" s="20"/>
      <c r="F15" s="22"/>
      <c r="G15" s="22"/>
      <c r="H15" s="22"/>
      <c r="I15" s="22"/>
      <c r="J15" s="22"/>
      <c r="K15" s="23"/>
    </row>
    <row r="16" spans="3:11" ht="18" customHeight="1">
      <c r="C16" s="24"/>
      <c r="D16" s="22"/>
      <c r="E16" s="20"/>
      <c r="F16" s="22"/>
      <c r="G16" s="22"/>
      <c r="H16" s="22"/>
      <c r="I16" s="22"/>
      <c r="J16" s="22"/>
      <c r="K16" s="23"/>
    </row>
    <row r="17" spans="3:15" ht="18" customHeight="1">
      <c r="C17" s="24"/>
      <c r="D17" s="22"/>
      <c r="E17" s="20"/>
      <c r="F17" s="22"/>
      <c r="G17" s="22"/>
      <c r="H17" s="22"/>
      <c r="I17" s="22"/>
      <c r="J17" s="22"/>
      <c r="K17" s="23"/>
    </row>
    <row r="18" spans="3:15" ht="18" customHeight="1">
      <c r="C18" s="24"/>
      <c r="D18" s="22"/>
      <c r="E18" s="20"/>
      <c r="F18" s="22"/>
      <c r="G18" s="22"/>
      <c r="H18" s="22"/>
      <c r="I18" s="22"/>
      <c r="J18" s="22"/>
      <c r="K18" s="23"/>
      <c r="O18" s="370"/>
    </row>
    <row r="19" spans="3:15" ht="18" customHeight="1">
      <c r="C19" s="24"/>
      <c r="D19" s="22"/>
      <c r="E19" s="22"/>
      <c r="F19" s="22"/>
      <c r="G19" s="22"/>
      <c r="H19" s="22"/>
      <c r="I19" s="22"/>
      <c r="J19" s="22"/>
      <c r="K19" s="23"/>
    </row>
    <row r="20" spans="3:15" ht="18" customHeight="1">
      <c r="C20" s="24"/>
      <c r="D20" s="22"/>
      <c r="E20" s="22"/>
      <c r="F20" s="22"/>
      <c r="G20" s="22"/>
      <c r="H20" s="22"/>
      <c r="I20" s="22"/>
      <c r="J20" s="22"/>
      <c r="K20" s="23"/>
    </row>
    <row r="21" spans="3:15" ht="18" customHeight="1">
      <c r="C21" s="24"/>
      <c r="D21" s="22"/>
      <c r="E21" s="22"/>
      <c r="F21" s="22"/>
      <c r="G21" s="22"/>
      <c r="H21" s="22"/>
      <c r="I21" s="22"/>
      <c r="J21" s="22"/>
      <c r="K21" s="23"/>
    </row>
    <row r="22" spans="3:15" ht="18" customHeight="1">
      <c r="C22" s="24"/>
      <c r="D22" s="22"/>
      <c r="E22" s="22"/>
      <c r="F22" s="22"/>
      <c r="G22" s="22"/>
      <c r="H22" s="22"/>
      <c r="I22" s="22"/>
      <c r="J22" s="22"/>
      <c r="K22" s="23"/>
    </row>
    <row r="23" spans="3:15" ht="18" customHeight="1">
      <c r="C23" s="24"/>
      <c r="D23" s="22"/>
      <c r="E23" s="22"/>
      <c r="F23" s="22"/>
      <c r="G23" s="22"/>
      <c r="H23" s="22"/>
      <c r="I23" s="22"/>
      <c r="J23" s="22"/>
      <c r="K23" s="23"/>
    </row>
    <row r="24" spans="3:15" ht="18" customHeight="1">
      <c r="C24" s="24"/>
      <c r="D24" s="22"/>
      <c r="E24" s="22"/>
      <c r="F24" s="22"/>
      <c r="G24" s="22"/>
      <c r="H24" s="22"/>
      <c r="I24" s="22"/>
      <c r="J24" s="22"/>
      <c r="K24" s="23"/>
    </row>
    <row r="25" spans="3:15" ht="18" customHeight="1">
      <c r="C25" s="24"/>
      <c r="D25" s="22"/>
      <c r="E25" s="22"/>
      <c r="F25" s="22"/>
      <c r="G25" s="22"/>
      <c r="H25" s="22"/>
      <c r="I25" s="22"/>
      <c r="J25" s="22"/>
      <c r="K25" s="23"/>
    </row>
    <row r="26" spans="3:15" ht="18" customHeight="1">
      <c r="C26" s="24"/>
      <c r="D26" s="22"/>
      <c r="E26" s="22"/>
      <c r="F26" s="22"/>
      <c r="G26" s="22"/>
      <c r="H26" s="22"/>
      <c r="I26" s="22"/>
      <c r="J26" s="22"/>
      <c r="K26" s="23"/>
    </row>
    <row r="27" spans="3:15" ht="18" customHeight="1">
      <c r="C27" s="24"/>
      <c r="D27" s="22"/>
      <c r="E27" s="22"/>
      <c r="F27" s="22"/>
      <c r="G27" s="22"/>
      <c r="H27" s="22"/>
      <c r="I27" s="22"/>
      <c r="J27" s="22"/>
      <c r="K27" s="23"/>
    </row>
    <row r="28" spans="3:15" ht="18" customHeight="1">
      <c r="C28" s="24"/>
      <c r="D28" s="22"/>
      <c r="E28" s="22"/>
      <c r="F28" s="22"/>
      <c r="G28" s="22"/>
      <c r="H28" s="22"/>
      <c r="I28" s="22"/>
      <c r="J28" s="22"/>
      <c r="K28" s="23"/>
    </row>
    <row r="29" spans="3:15" ht="18" customHeight="1">
      <c r="C29" s="24"/>
      <c r="D29" s="22"/>
      <c r="E29" s="22"/>
      <c r="F29" s="22"/>
      <c r="G29" s="22"/>
      <c r="H29" s="22"/>
      <c r="I29" s="22"/>
      <c r="J29" s="22"/>
      <c r="K29" s="23"/>
    </row>
    <row r="30" spans="3:15" ht="18" customHeight="1">
      <c r="C30" s="24"/>
      <c r="D30" s="22"/>
      <c r="E30" s="22"/>
      <c r="F30" s="22"/>
      <c r="G30" s="22"/>
      <c r="H30" s="22"/>
      <c r="I30" s="22"/>
      <c r="J30" s="22"/>
      <c r="K30" s="23"/>
    </row>
    <row r="31" spans="3:15" ht="18" customHeight="1">
      <c r="C31" s="24"/>
      <c r="D31" s="22"/>
      <c r="E31" s="22"/>
      <c r="F31" s="22"/>
      <c r="G31" s="22"/>
      <c r="H31" s="22"/>
      <c r="I31" s="22"/>
      <c r="J31" s="22"/>
      <c r="K31" s="23"/>
    </row>
    <row r="32" spans="3:15" ht="18" customHeight="1">
      <c r="C32" s="24"/>
      <c r="D32" s="22"/>
      <c r="E32" s="22"/>
      <c r="F32" s="22"/>
      <c r="G32" s="22"/>
      <c r="H32" s="22"/>
      <c r="I32" s="22"/>
      <c r="J32" s="22"/>
      <c r="K32" s="23"/>
    </row>
    <row r="33" spans="3:11" ht="18" customHeight="1">
      <c r="C33" s="24"/>
      <c r="D33" s="22"/>
      <c r="E33" s="22"/>
      <c r="F33" s="22"/>
      <c r="G33" s="22"/>
      <c r="H33" s="22"/>
      <c r="I33" s="22"/>
      <c r="J33" s="22"/>
      <c r="K33" s="23"/>
    </row>
    <row r="34" spans="3:11" ht="18" customHeight="1">
      <c r="C34" s="24"/>
      <c r="D34" s="22"/>
      <c r="E34" s="22"/>
      <c r="F34" s="22"/>
      <c r="G34" s="22"/>
      <c r="H34" s="22"/>
      <c r="I34" s="22"/>
      <c r="J34" s="22"/>
      <c r="K34" s="23"/>
    </row>
    <row r="35" spans="3:11" ht="18" customHeight="1">
      <c r="C35" s="24"/>
      <c r="D35" s="22"/>
      <c r="E35" s="22"/>
      <c r="F35" s="22"/>
      <c r="G35" s="22"/>
      <c r="H35" s="22"/>
      <c r="I35" s="22"/>
      <c r="J35" s="22"/>
      <c r="K35" s="23"/>
    </row>
    <row r="36" spans="3:11" ht="18" customHeight="1" thickBot="1">
      <c r="C36" s="25"/>
      <c r="D36" s="26"/>
      <c r="E36" s="26"/>
      <c r="F36" s="26"/>
      <c r="G36" s="26"/>
      <c r="H36" s="26"/>
      <c r="I36" s="26"/>
      <c r="J36" s="26"/>
      <c r="K36" s="27"/>
    </row>
    <row r="37" spans="3:11" ht="18" customHeight="1" thickBot="1">
      <c r="C37" s="28"/>
      <c r="D37" s="28"/>
      <c r="E37" s="28"/>
      <c r="F37" s="28"/>
      <c r="G37" s="28"/>
      <c r="H37" s="28"/>
      <c r="I37" s="28"/>
      <c r="J37" s="28"/>
      <c r="K37" s="28"/>
    </row>
    <row r="38" spans="3:11" ht="18" customHeight="1">
      <c r="C38" s="499" t="s">
        <v>97</v>
      </c>
      <c r="D38" s="500"/>
      <c r="E38" s="500"/>
      <c r="F38" s="500"/>
      <c r="G38" s="500" t="s">
        <v>98</v>
      </c>
      <c r="H38" s="500"/>
      <c r="I38" s="500" t="s">
        <v>99</v>
      </c>
      <c r="J38" s="500"/>
      <c r="K38" s="29" t="s">
        <v>100</v>
      </c>
    </row>
    <row r="39" spans="3:11" ht="18" customHeight="1">
      <c r="C39" s="501" t="s">
        <v>101</v>
      </c>
      <c r="D39" s="502"/>
      <c r="E39" s="502"/>
      <c r="F39" s="502"/>
      <c r="G39" s="502"/>
      <c r="H39" s="502"/>
      <c r="I39" s="502"/>
      <c r="J39" s="502"/>
      <c r="K39" s="23"/>
    </row>
    <row r="40" spans="3:11" ht="18" customHeight="1" thickBot="1">
      <c r="C40" s="497" t="s">
        <v>102</v>
      </c>
      <c r="D40" s="498"/>
      <c r="E40" s="498"/>
      <c r="F40" s="498"/>
      <c r="G40" s="498"/>
      <c r="H40" s="498"/>
      <c r="I40" s="498"/>
      <c r="J40" s="498"/>
      <c r="K40" s="27"/>
    </row>
    <row r="41" spans="3:11">
      <c r="C41" s="28"/>
      <c r="D41" s="28"/>
      <c r="E41" s="28"/>
      <c r="F41" s="28"/>
      <c r="G41" s="28"/>
      <c r="H41" s="28"/>
      <c r="I41" s="28"/>
      <c r="J41" s="28"/>
      <c r="K41" s="28"/>
    </row>
    <row r="42" spans="3:11">
      <c r="C42" s="28"/>
      <c r="D42" s="28"/>
      <c r="E42" s="28"/>
      <c r="F42" s="28"/>
      <c r="G42" s="28"/>
      <c r="H42" s="28"/>
      <c r="I42" s="28"/>
      <c r="J42" s="28"/>
      <c r="K42" s="28"/>
    </row>
    <row r="43" spans="3:11">
      <c r="C43" s="28"/>
      <c r="D43" s="28"/>
      <c r="E43" s="28"/>
      <c r="F43" s="28"/>
      <c r="G43" s="28"/>
      <c r="H43" s="28"/>
      <c r="I43" s="28"/>
      <c r="J43" s="28"/>
      <c r="K43" s="28"/>
    </row>
    <row r="44" spans="3:11">
      <c r="C44" s="28"/>
      <c r="D44" s="28"/>
      <c r="E44" s="28"/>
      <c r="F44" s="28"/>
      <c r="G44" s="28"/>
      <c r="H44" s="28"/>
      <c r="I44" s="28" t="s">
        <v>84</v>
      </c>
      <c r="J44" s="28"/>
      <c r="K44" s="28"/>
    </row>
  </sheetData>
  <sheetProtection password="9216" sheet="1" objects="1" scenarios="1" selectLockedCells="1" selectUnlockedCells="1"/>
  <customSheetViews>
    <customSheetView guid="{7EB9028C-C1C3-4BCC-8803-2457D6816300}" showGridLines="0" showRowCol="0">
      <selection activeCell="P2" sqref="P2"/>
      <pageMargins left="0.28000000000000003" right="0.25" top="0.52" bottom="0.53" header="0.3" footer="0.3"/>
      <pageSetup paperSize="9" orientation="portrait" horizontalDpi="300" verticalDpi="300" r:id="rId1"/>
    </customSheetView>
    <customSheetView guid="{7619AA85-228C-4630-A71B-2CC5AF56A092}" showPageBreaks="1" showGridLines="0" showRowCol="0" topLeftCell="A7">
      <selection activeCell="P14" sqref="P14"/>
      <pageMargins left="0.19" right="0.25" top="0.52" bottom="0.53" header="0.3" footer="0.3"/>
      <pageSetup paperSize="9" orientation="portrait" horizontalDpi="300" verticalDpi="300" r:id="rId2"/>
    </customSheetView>
  </customSheetViews>
  <mergeCells count="18">
    <mergeCell ref="C10:C11"/>
    <mergeCell ref="D10:D11"/>
    <mergeCell ref="E10:J10"/>
    <mergeCell ref="K10:K11"/>
    <mergeCell ref="C3:K3"/>
    <mergeCell ref="C4:K4"/>
    <mergeCell ref="C5:K5"/>
    <mergeCell ref="C6:K6"/>
    <mergeCell ref="E7:I7"/>
    <mergeCell ref="C40:F40"/>
    <mergeCell ref="G40:H40"/>
    <mergeCell ref="I40:J40"/>
    <mergeCell ref="C38:F38"/>
    <mergeCell ref="G38:H38"/>
    <mergeCell ref="I38:J38"/>
    <mergeCell ref="C39:F39"/>
    <mergeCell ref="G39:H39"/>
    <mergeCell ref="I39:J39"/>
  </mergeCells>
  <pageMargins left="0.28000000000000003" right="0.25" top="0.52" bottom="0.53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DATA</vt:lpstr>
      <vt:lpstr>DO Dairy</vt:lpstr>
      <vt:lpstr>Seating</vt:lpstr>
      <vt:lpstr>Q P A</vt:lpstr>
      <vt:lpstr>Exams Staff</vt:lpstr>
      <vt:lpstr>Attendance of Exam staff</vt:lpstr>
      <vt:lpstr>Attendance</vt:lpstr>
      <vt:lpstr>Proforma-II</vt:lpstr>
      <vt:lpstr>Proforma-III</vt:lpstr>
      <vt:lpstr>Proforma-IV</vt:lpstr>
      <vt:lpstr>Proforma-V</vt:lpstr>
      <vt:lpstr>Proforma-VI</vt:lpstr>
      <vt:lpstr>Absentees</vt:lpstr>
      <vt:lpstr>Consolidated Absentees</vt:lpstr>
      <vt:lpstr>Remuneration</vt:lpstr>
      <vt:lpstr>Speed Post Account</vt:lpstr>
      <vt:lpstr>Chief Letter</vt:lpstr>
      <vt:lpstr>TA&amp; DA</vt:lpstr>
      <vt:lpstr>Relieving certificate</vt:lpstr>
      <vt:lpstr>Balance TA &amp; DA</vt:lpstr>
      <vt:lpstr>Receipt</vt:lpstr>
      <vt:lpstr>Visitors Dairy</vt:lpstr>
      <vt:lpstr>Absentees!Print_Area</vt:lpstr>
      <vt:lpstr>Attendance!Print_Area</vt:lpstr>
      <vt:lpstr>'Attendance of Exam staff'!Print_Area</vt:lpstr>
      <vt:lpstr>'Balance TA &amp; DA'!Print_Area</vt:lpstr>
      <vt:lpstr>'Chief Letter'!Print_Area</vt:lpstr>
      <vt:lpstr>'Consolidated Absentees'!Print_Area</vt:lpstr>
      <vt:lpstr>'DO Dairy'!Print_Area</vt:lpstr>
      <vt:lpstr>'Exams Staff'!Print_Area</vt:lpstr>
      <vt:lpstr>'Proforma-II'!Print_Area</vt:lpstr>
      <vt:lpstr>'Proforma-III'!Print_Area</vt:lpstr>
      <vt:lpstr>'Proforma-IV'!Print_Area</vt:lpstr>
      <vt:lpstr>'Proforma-V'!Print_Area</vt:lpstr>
      <vt:lpstr>'Proforma-VI'!Print_Area</vt:lpstr>
      <vt:lpstr>'Q P A'!Print_Area</vt:lpstr>
      <vt:lpstr>Receipt!Print_Area</vt:lpstr>
      <vt:lpstr>'Relieving certificate'!Print_Area</vt:lpstr>
      <vt:lpstr>Remuneration!Print_Area</vt:lpstr>
      <vt:lpstr>Seating!Print_Area</vt:lpstr>
      <vt:lpstr>'Speed Post Account'!Print_Area</vt:lpstr>
      <vt:lpstr>'TA&amp; DA'!Print_Area</vt:lpstr>
      <vt:lpstr>'Visitors Dairy'!Print_Area</vt:lpstr>
      <vt:lpstr>'Attendance of Exam staff'!Print_Titles</vt:lpstr>
    </vt:vector>
  </TitlesOfParts>
  <Company>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HEAD MASTER</cp:lastModifiedBy>
  <cp:lastPrinted>2015-03-09T01:49:33Z</cp:lastPrinted>
  <dcterms:created xsi:type="dcterms:W3CDTF">2014-02-12T23:10:19Z</dcterms:created>
  <dcterms:modified xsi:type="dcterms:W3CDTF">2015-04-25T17:10:17Z</dcterms:modified>
</cp:coreProperties>
</file>